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15" tabRatio="842" activeTab="0"/>
  </bookViews>
  <sheets>
    <sheet name="結果" sheetId="1" r:id="rId1"/>
    <sheet name="表" sheetId="2" r:id="rId2"/>
  </sheets>
  <definedNames>
    <definedName name="_xlnm.Print_Area" localSheetId="0">'結果'!$A$1:$AS$92,'結果'!$A$97:$AS$189,'結果'!$A$193:$AS$277</definedName>
    <definedName name="_xlnm.Print_Area" localSheetId="1">'表'!$A$1:$O$50</definedName>
  </definedNames>
  <calcPr fullCalcOnLoad="1"/>
</workbook>
</file>

<file path=xl/sharedStrings.xml><?xml version="1.0" encoding="utf-8"?>
<sst xmlns="http://schemas.openxmlformats.org/spreadsheetml/2006/main" count="525" uniqueCount="235">
  <si>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</si>
  <si>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</si>
  <si>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</si>
  <si>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</si>
  <si>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</si>
  <si>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</si>
  <si>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</si>
  <si>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</si>
  <si>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</si>
  <si>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</si>
  <si>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男子２部優勝</t>
  </si>
  <si>
    <t>男子３部優勝</t>
  </si>
  <si>
    <t>男子３部準優勝</t>
  </si>
  <si>
    <t>男子４部優勝</t>
  </si>
  <si>
    <t>男子４部準優勝</t>
  </si>
  <si>
    <t>敗</t>
  </si>
  <si>
    <t>勝</t>
  </si>
  <si>
    <t>得</t>
  </si>
  <si>
    <t>土居高校</t>
  </si>
  <si>
    <t>B1</t>
  </si>
  <si>
    <t>男子５部準優勝</t>
  </si>
  <si>
    <t>A2</t>
  </si>
  <si>
    <t>男子５部優勝</t>
  </si>
  <si>
    <t>B2</t>
  </si>
  <si>
    <t>（2位あがり）</t>
  </si>
  <si>
    <t>A1</t>
  </si>
  <si>
    <t>三島高校</t>
  </si>
  <si>
    <t>男子２部準優勝</t>
  </si>
  <si>
    <t>タイム</t>
  </si>
  <si>
    <t>TEAM BLOWIN</t>
  </si>
  <si>
    <t>尾崎謙二</t>
  </si>
  <si>
    <t>川之江ｸﾗﾌﾞ</t>
  </si>
  <si>
    <t>薦田あかね</t>
  </si>
  <si>
    <t>女子３部</t>
  </si>
  <si>
    <t>石川竜郎</t>
  </si>
  <si>
    <t>柚山治</t>
  </si>
  <si>
    <t>大西慶季</t>
  </si>
  <si>
    <t>ﾁｰﾑﾌﾞﾁｽﾀ</t>
  </si>
  <si>
    <t>河村颯万</t>
  </si>
  <si>
    <t>タイム</t>
  </si>
  <si>
    <t>ﾄﾞﾝｷﾎｰﾃ</t>
  </si>
  <si>
    <t>関川ｸﾗﾌﾞ</t>
  </si>
  <si>
    <t>土居高校</t>
  </si>
  <si>
    <t>新宮ﾊﾞﾄﾞ同好会</t>
  </si>
  <si>
    <t>前田智郎</t>
  </si>
  <si>
    <t>男子４部</t>
  </si>
  <si>
    <t>Ａ２</t>
  </si>
  <si>
    <t>Ｂ１</t>
  </si>
  <si>
    <t>Ｂ２</t>
  </si>
  <si>
    <t>Ｃ２</t>
  </si>
  <si>
    <t>男子４部Ａ</t>
  </si>
  <si>
    <t>男子４部Ｂ</t>
  </si>
  <si>
    <t>男子４部Ｃ</t>
  </si>
  <si>
    <t>安藤寛太</t>
  </si>
  <si>
    <t>参鍋太郎</t>
  </si>
  <si>
    <t>鈴木貴</t>
  </si>
  <si>
    <t>石村雅俊</t>
  </si>
  <si>
    <t>トーヨ</t>
  </si>
  <si>
    <t>長原正悟</t>
  </si>
  <si>
    <t>尾崎慎</t>
  </si>
  <si>
    <t>酒商ながはら</t>
  </si>
  <si>
    <t>井上諒</t>
  </si>
  <si>
    <t>女子３部優勝</t>
  </si>
  <si>
    <t>Ｃ１</t>
  </si>
  <si>
    <t>Ａ１</t>
  </si>
  <si>
    <t>今井康浩</t>
  </si>
  <si>
    <t>YONDEN</t>
  </si>
  <si>
    <t>男子２部</t>
  </si>
  <si>
    <t>男子２部Ａ</t>
  </si>
  <si>
    <t>松山峻</t>
  </si>
  <si>
    <t>Ａ'ｓ</t>
  </si>
  <si>
    <t>ｻﾝﾀﾞｰｽﾞ</t>
  </si>
  <si>
    <t>米川僚</t>
  </si>
  <si>
    <t>岸本桂司</t>
  </si>
  <si>
    <t>阿部佳人</t>
  </si>
  <si>
    <t>YONDEN</t>
  </si>
  <si>
    <t>アスティス</t>
  </si>
  <si>
    <t>大王</t>
  </si>
  <si>
    <t>伊東宏晃</t>
  </si>
  <si>
    <t>河村拓哉</t>
  </si>
  <si>
    <t>近藤康太</t>
  </si>
  <si>
    <t>島根大学</t>
  </si>
  <si>
    <t>松山大学</t>
  </si>
  <si>
    <t>大久保宏茂</t>
  </si>
  <si>
    <t>高梨優紀</t>
  </si>
  <si>
    <t>サンダーズ</t>
  </si>
  <si>
    <t>遠藤司</t>
  </si>
  <si>
    <t>曽我部雅勝</t>
  </si>
  <si>
    <t>男子３部</t>
  </si>
  <si>
    <t>21点3ｹﾞｰﾑ</t>
  </si>
  <si>
    <t>久保敬志</t>
  </si>
  <si>
    <t>北村祐也</t>
  </si>
  <si>
    <t>大西翔也</t>
  </si>
  <si>
    <t>宮﨑佑太</t>
  </si>
  <si>
    <t>脇太翼</t>
  </si>
  <si>
    <t>宇田幸竜</t>
  </si>
  <si>
    <t>山川政人</t>
  </si>
  <si>
    <t>尾崎麻衣</t>
  </si>
  <si>
    <t>真鍋英輝</t>
  </si>
  <si>
    <t>中村洋一</t>
  </si>
  <si>
    <t>平岡彪</t>
  </si>
  <si>
    <t>髙橋圭太</t>
  </si>
  <si>
    <t>深川秀</t>
  </si>
  <si>
    <t>松原大貴</t>
  </si>
  <si>
    <t>関律稀</t>
  </si>
  <si>
    <t>石川澄広</t>
  </si>
  <si>
    <t>鈴木凱</t>
  </si>
  <si>
    <t>川之江</t>
  </si>
  <si>
    <t>宮内翔太</t>
  </si>
  <si>
    <t>星川來輝</t>
  </si>
  <si>
    <t>郭 昊</t>
  </si>
  <si>
    <t>石村竜一</t>
  </si>
  <si>
    <t>松谷力</t>
  </si>
  <si>
    <t>大西政義</t>
  </si>
  <si>
    <t>大西悠翔</t>
  </si>
  <si>
    <t>髙橋巧成</t>
  </si>
  <si>
    <t>長原凪沙</t>
  </si>
  <si>
    <t>加藤直樹</t>
  </si>
  <si>
    <t>川之江高校</t>
  </si>
  <si>
    <t>岡山竜也</t>
  </si>
  <si>
    <t>長野裕也</t>
  </si>
  <si>
    <t>井原厳</t>
  </si>
  <si>
    <t>鈴木克典</t>
  </si>
  <si>
    <t>ＦＢＣ</t>
  </si>
  <si>
    <t>岡崎龍之介</t>
  </si>
  <si>
    <t>石川悠真</t>
  </si>
  <si>
    <t>石川莉貴</t>
  </si>
  <si>
    <t>石川亜美</t>
  </si>
  <si>
    <t>加藤淳二</t>
  </si>
  <si>
    <t>岸靖仁</t>
  </si>
  <si>
    <t>Arrows</t>
  </si>
  <si>
    <t>神郷JBC</t>
  </si>
  <si>
    <t>女子５部</t>
  </si>
  <si>
    <t>阿部萌</t>
  </si>
  <si>
    <t>長原芽美</t>
  </si>
  <si>
    <t>宗次英子</t>
  </si>
  <si>
    <t>川之江</t>
  </si>
  <si>
    <t>合田直子</t>
  </si>
  <si>
    <t>女子５部優勝</t>
  </si>
  <si>
    <t>女子５部準優勝</t>
  </si>
  <si>
    <t>女子５部</t>
  </si>
  <si>
    <t>井原梨花</t>
  </si>
  <si>
    <t>河村瑚乃栞</t>
  </si>
  <si>
    <t>加藤幸子</t>
  </si>
  <si>
    <t>阿部幹誉</t>
  </si>
  <si>
    <t>西山沙織</t>
  </si>
  <si>
    <t>男子５部・初心者</t>
  </si>
  <si>
    <r>
      <rPr>
        <u val="single"/>
        <sz val="12"/>
        <color indexed="8"/>
        <rFont val="HG丸ｺﾞｼｯｸM-PRO"/>
        <family val="3"/>
      </rPr>
      <t>男子５部２チームの直接対決結果</t>
    </r>
    <r>
      <rPr>
        <sz val="12"/>
        <color indexed="8"/>
        <rFont val="HG丸ｺﾞｼｯｸM-PRO"/>
        <family val="3"/>
      </rPr>
      <t>により、男子５部優勝と準優勝を決定する。</t>
    </r>
  </si>
  <si>
    <r>
      <rPr>
        <u val="single"/>
        <sz val="12"/>
        <color indexed="8"/>
        <rFont val="HG丸ｺﾞｼｯｸM-PRO"/>
        <family val="3"/>
      </rPr>
      <t>男子初心者３チームは、順位結果</t>
    </r>
    <r>
      <rPr>
        <sz val="12"/>
        <color indexed="8"/>
        <rFont val="HG丸ｺﾞｼｯｸM-PRO"/>
        <family val="3"/>
      </rPr>
      <t>により、男子初心者の優勝と準優勝を決定する。</t>
    </r>
  </si>
  <si>
    <t>男子初心者優勝</t>
  </si>
  <si>
    <t>男子初心者準優勝</t>
  </si>
  <si>
    <t>5部</t>
  </si>
  <si>
    <t>初</t>
  </si>
  <si>
    <t>長野絢一</t>
  </si>
  <si>
    <t>宇田章朋</t>
  </si>
  <si>
    <t>Ａ'ｓ</t>
  </si>
  <si>
    <t>男子２部Ｂ</t>
  </si>
  <si>
    <t>女子２部</t>
  </si>
  <si>
    <t>女子２部優勝</t>
  </si>
  <si>
    <t>女子２部準優勝</t>
  </si>
  <si>
    <t>女子２部</t>
  </si>
  <si>
    <t>（暫定優勝）</t>
  </si>
  <si>
    <t>YONDEN</t>
  </si>
  <si>
    <t>大西加代子</t>
  </si>
  <si>
    <t>岡部愛</t>
  </si>
  <si>
    <t>石川忍</t>
  </si>
  <si>
    <t>清水涼子</t>
  </si>
  <si>
    <t>阿部一恵</t>
  </si>
  <si>
    <t>ﾅﾁｭﾗﾙﾊｰﾄ</t>
  </si>
  <si>
    <t>ﾅﾁｭﾗﾙﾊｰﾄ</t>
  </si>
  <si>
    <t>阿部萌</t>
  </si>
  <si>
    <t>長原芽美</t>
  </si>
  <si>
    <t>酒商ながはら</t>
  </si>
  <si>
    <t>清水涼子</t>
  </si>
  <si>
    <t>薦田あかね</t>
  </si>
  <si>
    <t>宮崎菜都希</t>
  </si>
  <si>
    <t>6</t>
  </si>
  <si>
    <t>5</t>
  </si>
  <si>
    <t>4</t>
  </si>
  <si>
    <t>1</t>
  </si>
  <si>
    <t>2</t>
  </si>
  <si>
    <t>3</t>
  </si>
  <si>
    <t>ﾁｰﾑﾌﾞﾁｽﾀ</t>
  </si>
  <si>
    <t>今井教室</t>
  </si>
  <si>
    <t>井原梨花</t>
  </si>
  <si>
    <t>土居高校</t>
  </si>
  <si>
    <t>加藤幸子</t>
  </si>
  <si>
    <t>河村瑚乃栞</t>
  </si>
  <si>
    <t>阿部幹誉</t>
  </si>
  <si>
    <t>（Arrows）</t>
  </si>
  <si>
    <t>井原厳</t>
  </si>
  <si>
    <t>石川莉貴</t>
  </si>
  <si>
    <t>鈴木克典</t>
  </si>
  <si>
    <t>石川亜美</t>
  </si>
  <si>
    <t>（ＦＢＣ）</t>
  </si>
  <si>
    <t>（タイム）</t>
  </si>
  <si>
    <t>長原正悟</t>
  </si>
  <si>
    <t>神郷JBC</t>
  </si>
  <si>
    <t>加藤淳二</t>
  </si>
  <si>
    <t>尾崎慎</t>
  </si>
  <si>
    <t>岸靖仁</t>
  </si>
  <si>
    <t>（今井教室）</t>
  </si>
  <si>
    <t>男子２部 優勝</t>
  </si>
  <si>
    <t>男子３部 優勝</t>
  </si>
  <si>
    <t>男子４部 優勝</t>
  </si>
  <si>
    <t>男子５部 優勝</t>
  </si>
  <si>
    <t>男子２部 準優勝</t>
  </si>
  <si>
    <t>男子３部 準優勝</t>
  </si>
  <si>
    <t>男子４部 準優勝</t>
  </si>
  <si>
    <t>男子５部 準優勝</t>
  </si>
  <si>
    <t>男子初心者 準優勝</t>
  </si>
  <si>
    <t>女子３部 暫定優勝</t>
  </si>
  <si>
    <t>H2８年6月１９日（日）　三島運動公園体育館サブアリーナ　参加人数78名</t>
  </si>
  <si>
    <t>１試合２５分程度の進行。</t>
  </si>
  <si>
    <t>（１名殆ど専属でお手伝いがあり助かった。）</t>
  </si>
  <si>
    <t>１６時前終了。</t>
  </si>
  <si>
    <t>１７時頃には片付けまで終了。</t>
  </si>
  <si>
    <t>６面使用。試合数が少なく、問題なく進行したが、</t>
  </si>
  <si>
    <t>やはり本部席専属が最低１名は必要と感じた。</t>
  </si>
  <si>
    <t>男子初心者 優勝</t>
  </si>
  <si>
    <t>女子２部 優勝</t>
  </si>
  <si>
    <t>女子２部 準優勝</t>
  </si>
  <si>
    <t>女子５部 優勝</t>
  </si>
  <si>
    <t>女子５部 準優勝</t>
  </si>
  <si>
    <t>土居高校</t>
  </si>
  <si>
    <t>Arrows</t>
  </si>
  <si>
    <t>第４回　初太郎杯 市内バドミントン大会結果</t>
  </si>
  <si>
    <t>来賓で篠原市長の挨拶をいただいた。</t>
  </si>
  <si>
    <t>終了後、希望者は交流試合。</t>
  </si>
  <si>
    <t>主　催　　四国中央市バドミントン協会</t>
  </si>
  <si>
    <t>会　場　　三島運動公園体育館サブアリーナ</t>
  </si>
  <si>
    <t>日　時　　平成２８年６月１９日（日）　９時開会式</t>
  </si>
  <si>
    <t>　市内バドミントン大会</t>
  </si>
  <si>
    <t>初太郎杯</t>
  </si>
  <si>
    <t>第 ４ 回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</si>
</sst>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\(0\)"/>
    <numFmt numFmtId="181" formatCode="#,###&quot;(0)&quot;"/>
    <numFmt numFmtId="182" formatCode="##,##0&quot;()&quot;"/>
    <numFmt numFmtId="183" formatCode="##,##&quot;(&quot;0&quot;)&quot;"/>
    <numFmt numFmtId="184" formatCode="#,##&quot;(&quot;0&quot;)&quot;"/>
    <numFmt numFmtId="185" formatCode="#,##0&quot;(&quot;&quot;)&quot;"/>
    <numFmt numFmtId="186" formatCode="#,###&quot;(@)&quot;"/>
    <numFmt numFmtId="187" formatCode="#,###&quot;(&quot;&quot;)&quot;"/>
    <numFmt numFmtId="188" formatCode="#,###\(\)"/>
    <numFmt numFmtId="189" formatCode="#,###\(\ \)"/>
    <numFmt numFmtId="190" formatCode="&quot;(&quot;@&quot;)&quot;"/>
    <numFmt numFmtId="191" formatCode="\(@\)"/>
    <numFmt numFmtId="192" formatCode="\-"/>
    <numFmt numFmtId="193" formatCode="&quot;&quot;@&quot;位&quot;"/>
    <numFmt numFmtId="194" formatCode="&quot;(&quot;@&quot;勝&quot;"/>
    <numFmt numFmtId="195" formatCode="&quot;&quot;@&quot;敗)&quot;"/>
    <numFmt numFmtId="196" formatCode="m/d;@"/>
    <numFmt numFmtId="197" formatCode="0;[Red]0"/>
    <numFmt numFmtId="198" formatCode="&quot;&quot;0&quot;ﾁｰﾑ&quot;"/>
    <numFmt numFmtId="199" formatCode="&quot;×&quot;0&quot;組&quot;"/>
    <numFmt numFmtId="200" formatCode="&quot;&quot;0&quot;ｹﾞｰﾑ&quot;"/>
    <numFmt numFmtId="201" formatCode="&quot;×&quot;0&quot;ﾌﾞﾛｯｸ&quot;"/>
    <numFmt numFmtId="202" formatCode="&quot;×&quot;0&quot;&quot;"/>
    <numFmt numFmtId="203" formatCode="#,##0.0;[Red]\-#,##0.0"/>
    <numFmt numFmtId="204" formatCode="#,##0.0_ ;[Red]\-#,##0.0\ 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  <numFmt numFmtId="214" formatCode="h:mm;&quot;頃&quot;"/>
    <numFmt numFmtId="215" formatCode="&quot;&quot;@&quot;　点3ｹﾞｰﾑ&quot;"/>
    <numFmt numFmtId="216" formatCode="&quot;&quot;@&quot;点３ｹﾞｰﾑ&quot;"/>
    <numFmt numFmtId="217" formatCode="&quot;（&quot;#,##0&quot;ﾁｰﾑ）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20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HG丸ｺﾞｼｯｸM-PRO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標準明朝"/>
      <family val="1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HG丸ｺﾞｼｯｸM-PRO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8"/>
      <name val="標準明朝"/>
      <family val="1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5.5"/>
      <color indexed="8"/>
      <name val="HG丸ｺﾞｼｯｸM-PRO"/>
      <family val="3"/>
    </font>
    <font>
      <sz val="26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3.5"/>
      <color indexed="8"/>
      <name val="ＭＳ Ｐゴシック"/>
      <family val="3"/>
    </font>
    <font>
      <sz val="13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40"/>
      <name val="ＪＳＰ明朝"/>
      <family val="1"/>
    </font>
    <font>
      <sz val="11"/>
      <name val="HG正楷書体-PRO"/>
      <family val="4"/>
    </font>
    <font>
      <sz val="72"/>
      <color indexed="8"/>
      <name val="AR丸ゴシック体M"/>
      <family val="3"/>
    </font>
    <font>
      <sz val="11"/>
      <color theme="1"/>
      <name val="Calibri"/>
      <family val="3"/>
    </font>
    <font>
      <sz val="11"/>
      <color indexed="8"/>
      <name val="Cambria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3FAFB"/>
        <bgColor indexed="64"/>
      </patternFill>
    </fill>
    <fill>
      <patternFill patternType="solid">
        <fgColor rgb="FFFEE8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Border="0">
      <alignment/>
      <protection/>
    </xf>
    <xf numFmtId="0" fontId="68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52">
    <xf numFmtId="0" fontId="0" fillId="0" borderId="0" xfId="0" applyAlignment="1">
      <alignment vertical="center"/>
    </xf>
    <xf numFmtId="0" fontId="33" fillId="24" borderId="10" xfId="64" applyFont="1" applyFill="1" applyBorder="1" applyAlignment="1">
      <alignment horizontal="center" shrinkToFit="1"/>
      <protection/>
    </xf>
    <xf numFmtId="0" fontId="33" fillId="24" borderId="11" xfId="64" applyFont="1" applyFill="1" applyBorder="1" applyAlignment="1">
      <alignment horizontal="center" shrinkToFit="1"/>
      <protection/>
    </xf>
    <xf numFmtId="0" fontId="33" fillId="24" borderId="12" xfId="64" applyFont="1" applyFill="1" applyBorder="1" applyAlignment="1">
      <alignment horizontal="center" shrinkToFit="1"/>
      <protection/>
    </xf>
    <xf numFmtId="0" fontId="32" fillId="24" borderId="0" xfId="64" applyFont="1" applyFill="1" applyAlignment="1">
      <alignment vertical="center"/>
      <protection/>
    </xf>
    <xf numFmtId="38" fontId="36" fillId="24" borderId="13" xfId="51" applyFont="1" applyFill="1" applyBorder="1" applyAlignment="1">
      <alignment horizontal="right" vertical="center" shrinkToFit="1"/>
    </xf>
    <xf numFmtId="38" fontId="36" fillId="24" borderId="14" xfId="51" applyFont="1" applyFill="1" applyBorder="1" applyAlignment="1">
      <alignment horizontal="right" vertical="center" shrinkToFit="1"/>
    </xf>
    <xf numFmtId="38" fontId="36" fillId="24" borderId="15" xfId="51" applyFont="1" applyFill="1" applyBorder="1" applyAlignment="1">
      <alignment horizontal="right" vertical="center" shrinkToFit="1"/>
    </xf>
    <xf numFmtId="38" fontId="36" fillId="24" borderId="16" xfId="51" applyFont="1" applyFill="1" applyBorder="1" applyAlignment="1">
      <alignment horizontal="right" vertical="center" shrinkToFit="1"/>
    </xf>
    <xf numFmtId="38" fontId="36" fillId="24" borderId="0" xfId="51" applyFont="1" applyFill="1" applyBorder="1" applyAlignment="1">
      <alignment horizontal="right" vertical="center" shrinkToFit="1"/>
    </xf>
    <xf numFmtId="38" fontId="36" fillId="24" borderId="17" xfId="51" applyFont="1" applyFill="1" applyBorder="1" applyAlignment="1">
      <alignment horizontal="right" vertical="center" shrinkToFit="1"/>
    </xf>
    <xf numFmtId="0" fontId="37" fillId="24" borderId="0" xfId="64" applyFont="1" applyFill="1" applyAlignment="1">
      <alignment vertical="center" shrinkToFit="1"/>
      <protection/>
    </xf>
    <xf numFmtId="0" fontId="33" fillId="24" borderId="10" xfId="64" applyFont="1" applyFill="1" applyBorder="1" applyAlignment="1">
      <alignment shrinkToFit="1"/>
      <protection/>
    </xf>
    <xf numFmtId="0" fontId="33" fillId="24" borderId="11" xfId="64" applyFont="1" applyFill="1" applyBorder="1" applyAlignment="1">
      <alignment shrinkToFit="1"/>
      <protection/>
    </xf>
    <xf numFmtId="38" fontId="33" fillId="24" borderId="11" xfId="51" applyFont="1" applyFill="1" applyBorder="1" applyAlignment="1">
      <alignment shrinkToFit="1"/>
    </xf>
    <xf numFmtId="38" fontId="33" fillId="24" borderId="12" xfId="51" applyFont="1" applyFill="1" applyBorder="1" applyAlignment="1">
      <alignment shrinkToFit="1"/>
    </xf>
    <xf numFmtId="0" fontId="33" fillId="24" borderId="12" xfId="64" applyFont="1" applyFill="1" applyBorder="1" applyAlignment="1">
      <alignment shrinkToFit="1"/>
      <protection/>
    </xf>
    <xf numFmtId="0" fontId="39" fillId="0" borderId="17" xfId="64" applyFont="1" applyFill="1" applyBorder="1" applyAlignment="1">
      <alignment horizontal="center" vertical="center"/>
      <protection/>
    </xf>
    <xf numFmtId="0" fontId="33" fillId="24" borderId="14" xfId="64" applyFont="1" applyFill="1" applyBorder="1" applyAlignment="1">
      <alignment horizontal="right" vertical="center" shrinkToFit="1"/>
      <protection/>
    </xf>
    <xf numFmtId="192" fontId="33" fillId="24" borderId="14" xfId="64" applyNumberFormat="1" applyFont="1" applyFill="1" applyBorder="1" applyAlignment="1">
      <alignment horizontal="right" vertical="center" shrinkToFit="1"/>
      <protection/>
    </xf>
    <xf numFmtId="0" fontId="33" fillId="24" borderId="18" xfId="64" applyFont="1" applyFill="1" applyBorder="1" applyAlignment="1">
      <alignment horizontal="right" vertical="center" shrinkToFit="1"/>
      <protection/>
    </xf>
    <xf numFmtId="0" fontId="33" fillId="24" borderId="15" xfId="64" applyFont="1" applyFill="1" applyBorder="1" applyAlignment="1">
      <alignment horizontal="right" vertical="center" shrinkToFit="1"/>
      <protection/>
    </xf>
    <xf numFmtId="0" fontId="33" fillId="24" borderId="19" xfId="64" applyFont="1" applyFill="1" applyBorder="1" applyAlignment="1">
      <alignment shrinkToFit="1"/>
      <protection/>
    </xf>
    <xf numFmtId="0" fontId="33" fillId="24" borderId="0" xfId="64" applyFont="1" applyFill="1" applyBorder="1" applyAlignment="1">
      <alignment shrinkToFit="1"/>
      <protection/>
    </xf>
    <xf numFmtId="38" fontId="33" fillId="24" borderId="19" xfId="64" applyNumberFormat="1" applyFont="1" applyFill="1" applyBorder="1" applyAlignment="1">
      <alignment shrinkToFit="1"/>
      <protection/>
    </xf>
    <xf numFmtId="38" fontId="33" fillId="24" borderId="0" xfId="51" applyFont="1" applyFill="1" applyBorder="1" applyAlignment="1">
      <alignment shrinkToFit="1"/>
    </xf>
    <xf numFmtId="38" fontId="33" fillId="24" borderId="20" xfId="51" applyFont="1" applyFill="1" applyBorder="1" applyAlignment="1">
      <alignment shrinkToFit="1"/>
    </xf>
    <xf numFmtId="0" fontId="33" fillId="24" borderId="20" xfId="64" applyFont="1" applyFill="1" applyBorder="1" applyAlignment="1">
      <alignment shrinkToFit="1"/>
      <protection/>
    </xf>
    <xf numFmtId="0" fontId="33" fillId="24" borderId="0" xfId="64" applyFont="1" applyFill="1" applyBorder="1" applyAlignment="1">
      <alignment horizontal="right" vertical="center" shrinkToFit="1"/>
      <protection/>
    </xf>
    <xf numFmtId="192" fontId="33" fillId="24" borderId="0" xfId="64" applyNumberFormat="1" applyFont="1" applyFill="1" applyBorder="1" applyAlignment="1">
      <alignment horizontal="right" vertical="center" shrinkToFit="1"/>
      <protection/>
    </xf>
    <xf numFmtId="0" fontId="33" fillId="24" borderId="21" xfId="64" applyFont="1" applyFill="1" applyBorder="1" applyAlignment="1">
      <alignment horizontal="right" vertical="center" shrinkToFit="1"/>
      <protection/>
    </xf>
    <xf numFmtId="0" fontId="33" fillId="24" borderId="17" xfId="64" applyFont="1" applyFill="1" applyBorder="1" applyAlignment="1">
      <alignment horizontal="right" vertical="center" shrinkToFit="1"/>
      <protection/>
    </xf>
    <xf numFmtId="0" fontId="33" fillId="24" borderId="22" xfId="64" applyFont="1" applyFill="1" applyBorder="1" applyAlignment="1">
      <alignment horizontal="right" vertical="center" shrinkToFit="1"/>
      <protection/>
    </xf>
    <xf numFmtId="192" fontId="33" fillId="24" borderId="22" xfId="64" applyNumberFormat="1" applyFont="1" applyFill="1" applyBorder="1" applyAlignment="1">
      <alignment horizontal="right" vertical="center" shrinkToFit="1"/>
      <protection/>
    </xf>
    <xf numFmtId="0" fontId="33" fillId="24" borderId="23" xfId="64" applyFont="1" applyFill="1" applyBorder="1" applyAlignment="1">
      <alignment horizontal="right" vertical="center" shrinkToFit="1"/>
      <protection/>
    </xf>
    <xf numFmtId="0" fontId="33" fillId="24" borderId="24" xfId="64" applyFont="1" applyFill="1" applyBorder="1" applyAlignment="1">
      <alignment horizontal="right" vertical="center" shrinkToFit="1"/>
      <protection/>
    </xf>
    <xf numFmtId="0" fontId="37" fillId="0" borderId="0" xfId="64" applyFont="1" applyFill="1" applyAlignment="1">
      <alignment vertical="center"/>
      <protection/>
    </xf>
    <xf numFmtId="0" fontId="33" fillId="4" borderId="0" xfId="64" applyFont="1" applyFill="1" applyBorder="1" applyAlignment="1">
      <alignment horizontal="right" vertical="center" shrinkToFit="1"/>
      <protection/>
    </xf>
    <xf numFmtId="0" fontId="33" fillId="4" borderId="21" xfId="64" applyFont="1" applyFill="1" applyBorder="1" applyAlignment="1">
      <alignment horizontal="right" vertical="center" shrinkToFit="1"/>
      <protection/>
    </xf>
    <xf numFmtId="0" fontId="33" fillId="4" borderId="22" xfId="64" applyFont="1" applyFill="1" applyBorder="1" applyAlignment="1">
      <alignment horizontal="right" vertical="center" shrinkToFit="1"/>
      <protection/>
    </xf>
    <xf numFmtId="0" fontId="33" fillId="4" borderId="23" xfId="64" applyFont="1" applyFill="1" applyBorder="1" applyAlignment="1">
      <alignment horizontal="right" vertical="center" shrinkToFit="1"/>
      <protection/>
    </xf>
    <xf numFmtId="0" fontId="33" fillId="24" borderId="25" xfId="64" applyFont="1" applyFill="1" applyBorder="1" applyAlignment="1">
      <alignment shrinkToFit="1"/>
      <protection/>
    </xf>
    <xf numFmtId="0" fontId="33" fillId="24" borderId="26" xfId="64" applyFont="1" applyFill="1" applyBorder="1" applyAlignment="1">
      <alignment shrinkToFit="1"/>
      <protection/>
    </xf>
    <xf numFmtId="38" fontId="33" fillId="24" borderId="26" xfId="51" applyFont="1" applyFill="1" applyBorder="1" applyAlignment="1">
      <alignment shrinkToFit="1"/>
    </xf>
    <xf numFmtId="38" fontId="33" fillId="24" borderId="27" xfId="51" applyFont="1" applyFill="1" applyBorder="1" applyAlignment="1">
      <alignment shrinkToFit="1"/>
    </xf>
    <xf numFmtId="0" fontId="33" fillId="24" borderId="27" xfId="64" applyFont="1" applyFill="1" applyBorder="1" applyAlignment="1">
      <alignment shrinkToFit="1"/>
      <protection/>
    </xf>
    <xf numFmtId="0" fontId="37" fillId="0" borderId="0" xfId="64" applyFont="1" applyFill="1" applyAlignment="1">
      <alignment vertical="center" shrinkToFit="1"/>
      <protection/>
    </xf>
    <xf numFmtId="0" fontId="33" fillId="4" borderId="28" xfId="64" applyFont="1" applyFill="1" applyBorder="1" applyAlignment="1">
      <alignment horizontal="right" vertical="center" shrinkToFit="1"/>
      <protection/>
    </xf>
    <xf numFmtId="192" fontId="33" fillId="24" borderId="28" xfId="64" applyNumberFormat="1" applyFont="1" applyFill="1" applyBorder="1" applyAlignment="1">
      <alignment horizontal="right" vertical="center" shrinkToFit="1"/>
      <protection/>
    </xf>
    <xf numFmtId="0" fontId="33" fillId="4" borderId="29" xfId="64" applyFont="1" applyFill="1" applyBorder="1" applyAlignment="1">
      <alignment horizontal="right" vertical="center" shrinkToFit="1"/>
      <protection/>
    </xf>
    <xf numFmtId="0" fontId="33" fillId="24" borderId="28" xfId="64" applyFont="1" applyFill="1" applyBorder="1" applyAlignment="1">
      <alignment horizontal="right" vertical="center" shrinkToFit="1"/>
      <protection/>
    </xf>
    <xf numFmtId="0" fontId="33" fillId="24" borderId="30" xfId="64" applyFont="1" applyFill="1" applyBorder="1" applyAlignment="1">
      <alignment horizontal="right" vertical="center" shrinkToFit="1"/>
      <protection/>
    </xf>
    <xf numFmtId="0" fontId="33" fillId="4" borderId="0" xfId="64" applyNumberFormat="1" applyFont="1" applyFill="1" applyBorder="1" applyAlignment="1" quotePrefix="1">
      <alignment horizontal="right" vertical="center" shrinkToFit="1"/>
      <protection/>
    </xf>
    <xf numFmtId="0" fontId="33" fillId="4" borderId="31" xfId="64" applyFont="1" applyFill="1" applyBorder="1" applyAlignment="1">
      <alignment horizontal="right" vertical="center" shrinkToFit="1"/>
      <protection/>
    </xf>
    <xf numFmtId="192" fontId="33" fillId="24" borderId="31" xfId="64" applyNumberFormat="1" applyFont="1" applyFill="1" applyBorder="1" applyAlignment="1">
      <alignment horizontal="right" vertical="center" shrinkToFit="1"/>
      <protection/>
    </xf>
    <xf numFmtId="0" fontId="33" fillId="24" borderId="32" xfId="64" applyFont="1" applyFill="1" applyBorder="1" applyAlignment="1">
      <alignment horizontal="center" shrinkToFit="1"/>
      <protection/>
    </xf>
    <xf numFmtId="0" fontId="33" fillId="24" borderId="33" xfId="64" applyFont="1" applyFill="1" applyBorder="1" applyAlignment="1">
      <alignment horizontal="center" shrinkToFit="1"/>
      <protection/>
    </xf>
    <xf numFmtId="0" fontId="33" fillId="24" borderId="34" xfId="64" applyFont="1" applyFill="1" applyBorder="1" applyAlignment="1">
      <alignment horizontal="center" shrinkToFit="1"/>
      <protection/>
    </xf>
    <xf numFmtId="0" fontId="33" fillId="24" borderId="26" xfId="64" applyFont="1" applyFill="1" applyBorder="1" applyAlignment="1">
      <alignment horizontal="center" shrinkToFit="1"/>
      <protection/>
    </xf>
    <xf numFmtId="0" fontId="33" fillId="24" borderId="27" xfId="64" applyFont="1" applyFill="1" applyBorder="1" applyAlignment="1">
      <alignment horizontal="center" shrinkToFit="1"/>
      <protection/>
    </xf>
    <xf numFmtId="192" fontId="33" fillId="24" borderId="0" xfId="64" applyNumberFormat="1" applyFont="1" applyFill="1" applyBorder="1" applyAlignment="1">
      <alignment horizontal="left" vertical="center" shrinkToFit="1"/>
      <protection/>
    </xf>
    <xf numFmtId="0" fontId="33" fillId="24" borderId="19" xfId="64" applyFont="1" applyFill="1" applyBorder="1" applyAlignment="1">
      <alignment horizontal="center" shrinkToFit="1"/>
      <protection/>
    </xf>
    <xf numFmtId="0" fontId="33" fillId="24" borderId="0" xfId="64" applyFont="1" applyFill="1" applyBorder="1" applyAlignment="1">
      <alignment horizontal="center" shrinkToFit="1"/>
      <protection/>
    </xf>
    <xf numFmtId="38" fontId="33" fillId="24" borderId="19" xfId="64" applyNumberFormat="1" applyFont="1" applyFill="1" applyBorder="1" applyAlignment="1">
      <alignment horizontal="center" shrinkToFit="1"/>
      <protection/>
    </xf>
    <xf numFmtId="38" fontId="33" fillId="24" borderId="0" xfId="51" applyFont="1" applyFill="1" applyBorder="1" applyAlignment="1">
      <alignment horizontal="center" shrinkToFit="1"/>
    </xf>
    <xf numFmtId="38" fontId="33" fillId="24" borderId="20" xfId="51" applyFont="1" applyFill="1" applyBorder="1" applyAlignment="1">
      <alignment horizontal="center" shrinkToFit="1"/>
    </xf>
    <xf numFmtId="0" fontId="33" fillId="24" borderId="20" xfId="64" applyFont="1" applyFill="1" applyBorder="1" applyAlignment="1">
      <alignment horizontal="center" shrinkToFit="1"/>
      <protection/>
    </xf>
    <xf numFmtId="0" fontId="33" fillId="24" borderId="25" xfId="64" applyFont="1" applyFill="1" applyBorder="1" applyAlignment="1">
      <alignment horizontal="center" shrinkToFit="1"/>
      <protection/>
    </xf>
    <xf numFmtId="0" fontId="33" fillId="24" borderId="29" xfId="64" applyFont="1" applyFill="1" applyBorder="1" applyAlignment="1">
      <alignment horizontal="right" vertical="center" shrinkToFit="1"/>
      <protection/>
    </xf>
    <xf numFmtId="0" fontId="33" fillId="4" borderId="35" xfId="64" applyFont="1" applyFill="1" applyBorder="1" applyAlignment="1">
      <alignment horizontal="right" vertical="center" shrinkToFit="1"/>
      <protection/>
    </xf>
    <xf numFmtId="0" fontId="33" fillId="24" borderId="14" xfId="64" applyFont="1" applyFill="1" applyBorder="1" applyAlignment="1">
      <alignment vertical="center" shrinkToFit="1"/>
      <protection/>
    </xf>
    <xf numFmtId="192" fontId="33" fillId="24" borderId="14" xfId="64" applyNumberFormat="1" applyFont="1" applyFill="1" applyBorder="1" applyAlignment="1">
      <alignment horizontal="left" vertical="center" shrinkToFit="1"/>
      <protection/>
    </xf>
    <xf numFmtId="0" fontId="33" fillId="24" borderId="18" xfId="64" applyFont="1" applyFill="1" applyBorder="1" applyAlignment="1">
      <alignment vertical="center" shrinkToFit="1"/>
      <protection/>
    </xf>
    <xf numFmtId="0" fontId="33" fillId="24" borderId="15" xfId="64" applyFont="1" applyFill="1" applyBorder="1" applyAlignment="1">
      <alignment vertical="center" shrinkToFit="1"/>
      <protection/>
    </xf>
    <xf numFmtId="0" fontId="33" fillId="24" borderId="0" xfId="64" applyFont="1" applyFill="1" applyBorder="1" applyAlignment="1">
      <alignment vertical="center" shrinkToFit="1"/>
      <protection/>
    </xf>
    <xf numFmtId="0" fontId="33" fillId="24" borderId="21" xfId="64" applyFont="1" applyFill="1" applyBorder="1" applyAlignment="1">
      <alignment vertical="center" shrinkToFit="1"/>
      <protection/>
    </xf>
    <xf numFmtId="0" fontId="33" fillId="24" borderId="17" xfId="64" applyFont="1" applyFill="1" applyBorder="1" applyAlignment="1">
      <alignment vertical="center" shrinkToFit="1"/>
      <protection/>
    </xf>
    <xf numFmtId="0" fontId="33" fillId="24" borderId="22" xfId="64" applyFont="1" applyFill="1" applyBorder="1" applyAlignment="1">
      <alignment vertical="center" shrinkToFit="1"/>
      <protection/>
    </xf>
    <xf numFmtId="192" fontId="33" fillId="24" borderId="22" xfId="64" applyNumberFormat="1" applyFont="1" applyFill="1" applyBorder="1" applyAlignment="1">
      <alignment horizontal="left" vertical="center" shrinkToFit="1"/>
      <protection/>
    </xf>
    <xf numFmtId="0" fontId="33" fillId="24" borderId="23" xfId="64" applyFont="1" applyFill="1" applyBorder="1" applyAlignment="1">
      <alignment vertical="center" shrinkToFit="1"/>
      <protection/>
    </xf>
    <xf numFmtId="0" fontId="33" fillId="24" borderId="24" xfId="64" applyFont="1" applyFill="1" applyBorder="1" applyAlignment="1">
      <alignment vertical="center" shrinkToFit="1"/>
      <protection/>
    </xf>
    <xf numFmtId="0" fontId="33" fillId="24" borderId="30" xfId="64" applyFont="1" applyFill="1" applyBorder="1" applyAlignment="1">
      <alignment vertical="center" shrinkToFit="1"/>
      <protection/>
    </xf>
    <xf numFmtId="192" fontId="33" fillId="24" borderId="28" xfId="64" applyNumberFormat="1" applyFont="1" applyFill="1" applyBorder="1" applyAlignment="1">
      <alignment horizontal="left" vertical="center" shrinkToFit="1"/>
      <protection/>
    </xf>
    <xf numFmtId="0" fontId="33" fillId="24" borderId="28" xfId="64" applyFont="1" applyFill="1" applyBorder="1" applyAlignment="1">
      <alignment horizontal="center" vertical="center" shrinkToFit="1"/>
      <protection/>
    </xf>
    <xf numFmtId="192" fontId="33" fillId="24" borderId="31" xfId="64" applyNumberFormat="1" applyFont="1" applyFill="1" applyBorder="1" applyAlignment="1">
      <alignment horizontal="left" vertical="center" shrinkToFit="1"/>
      <protection/>
    </xf>
    <xf numFmtId="0" fontId="33" fillId="24" borderId="17" xfId="64" applyFont="1" applyFill="1" applyBorder="1" applyAlignment="1">
      <alignment horizontal="center" vertical="center" shrinkToFit="1"/>
      <protection/>
    </xf>
    <xf numFmtId="0" fontId="33" fillId="24" borderId="25" xfId="64" applyFont="1" applyFill="1" applyBorder="1" applyAlignment="1">
      <alignment horizontal="center"/>
      <protection/>
    </xf>
    <xf numFmtId="0" fontId="33" fillId="24" borderId="26" xfId="64" applyFont="1" applyFill="1" applyBorder="1" applyAlignment="1">
      <alignment horizontal="center"/>
      <protection/>
    </xf>
    <xf numFmtId="0" fontId="33" fillId="24" borderId="26" xfId="64" applyFont="1" applyFill="1" applyBorder="1" applyAlignment="1">
      <alignment horizontal="left"/>
      <protection/>
    </xf>
    <xf numFmtId="38" fontId="36" fillId="25" borderId="0" xfId="51" applyFont="1" applyFill="1" applyBorder="1" applyAlignment="1">
      <alignment horizontal="right" vertical="center" shrinkToFit="1"/>
    </xf>
    <xf numFmtId="0" fontId="33" fillId="0" borderId="33" xfId="64" applyFont="1" applyFill="1" applyBorder="1" applyAlignment="1">
      <alignment horizontal="center" shrinkToFit="1"/>
      <protection/>
    </xf>
    <xf numFmtId="0" fontId="33" fillId="0" borderId="0" xfId="64" applyFont="1" applyFill="1" applyBorder="1" applyAlignment="1">
      <alignment shrinkToFit="1"/>
      <protection/>
    </xf>
    <xf numFmtId="0" fontId="33" fillId="0" borderId="26" xfId="64" applyFont="1" applyFill="1" applyBorder="1" applyAlignment="1">
      <alignment shrinkToFit="1"/>
      <protection/>
    </xf>
    <xf numFmtId="0" fontId="33" fillId="0" borderId="11" xfId="64" applyFont="1" applyFill="1" applyBorder="1" applyAlignment="1">
      <alignment shrinkToFit="1"/>
      <protection/>
    </xf>
    <xf numFmtId="0" fontId="2" fillId="25" borderId="0" xfId="64" applyFont="1" applyFill="1" applyAlignment="1">
      <alignment vertical="center"/>
      <protection/>
    </xf>
    <xf numFmtId="0" fontId="41" fillId="25" borderId="0" xfId="64" applyFont="1" applyFill="1" applyAlignment="1">
      <alignment vertical="center"/>
      <protection/>
    </xf>
    <xf numFmtId="0" fontId="24" fillId="25" borderId="0" xfId="64" applyFont="1" applyFill="1" applyAlignment="1">
      <alignment vertical="center"/>
      <protection/>
    </xf>
    <xf numFmtId="0" fontId="23" fillId="25" borderId="0" xfId="64" applyFont="1" applyFill="1" applyAlignment="1">
      <alignment vertical="center"/>
      <protection/>
    </xf>
    <xf numFmtId="0" fontId="25" fillId="25" borderId="0" xfId="64" applyFont="1" applyFill="1" applyAlignment="1">
      <alignment vertical="center"/>
      <protection/>
    </xf>
    <xf numFmtId="0" fontId="26" fillId="25" borderId="0" xfId="64" applyFont="1" applyFill="1" applyAlignment="1">
      <alignment vertical="center"/>
      <protection/>
    </xf>
    <xf numFmtId="0" fontId="48" fillId="25" borderId="0" xfId="64" applyFont="1" applyFill="1" applyAlignment="1">
      <alignment vertical="center"/>
      <protection/>
    </xf>
    <xf numFmtId="0" fontId="28" fillId="25" borderId="0" xfId="64" applyFont="1" applyFill="1" applyBorder="1" applyAlignment="1">
      <alignment vertical="center" shrinkToFit="1"/>
      <protection/>
    </xf>
    <xf numFmtId="0" fontId="28" fillId="25" borderId="22" xfId="64" applyFont="1" applyFill="1" applyBorder="1" applyAlignment="1">
      <alignment vertical="center" shrinkToFit="1"/>
      <protection/>
    </xf>
    <xf numFmtId="0" fontId="28" fillId="25" borderId="0" xfId="64" applyFont="1" applyFill="1" applyAlignment="1">
      <alignment vertical="center" shrinkToFit="1"/>
      <protection/>
    </xf>
    <xf numFmtId="0" fontId="28" fillId="25" borderId="0" xfId="64" applyFont="1" applyFill="1" applyBorder="1" applyAlignment="1">
      <alignment vertical="center"/>
      <protection/>
    </xf>
    <xf numFmtId="0" fontId="2" fillId="25" borderId="0" xfId="64" applyFont="1" applyFill="1" applyBorder="1" applyAlignment="1">
      <alignment vertical="center"/>
      <protection/>
    </xf>
    <xf numFmtId="0" fontId="29" fillId="25" borderId="0" xfId="64" applyFont="1" applyFill="1" applyBorder="1" applyAlignment="1">
      <alignment vertical="center"/>
      <protection/>
    </xf>
    <xf numFmtId="0" fontId="28" fillId="25" borderId="36" xfId="64" applyFont="1" applyFill="1" applyBorder="1" applyAlignment="1">
      <alignment vertical="center" shrinkToFit="1"/>
      <protection/>
    </xf>
    <xf numFmtId="0" fontId="49" fillId="25" borderId="0" xfId="64" applyFont="1" applyFill="1" applyAlignment="1">
      <alignment vertical="center"/>
      <protection/>
    </xf>
    <xf numFmtId="0" fontId="42" fillId="25" borderId="0" xfId="64" applyFont="1" applyFill="1" applyAlignment="1">
      <alignment vertical="center"/>
      <protection/>
    </xf>
    <xf numFmtId="0" fontId="28" fillId="25" borderId="0" xfId="64" applyFont="1" applyFill="1" applyAlignment="1">
      <alignment vertical="center"/>
      <protection/>
    </xf>
    <xf numFmtId="38" fontId="28" fillId="25" borderId="0" xfId="51" applyFont="1" applyFill="1" applyAlignment="1">
      <alignment vertical="center"/>
    </xf>
    <xf numFmtId="193" fontId="30" fillId="25" borderId="0" xfId="64" applyNumberFormat="1" applyFont="1" applyFill="1" applyAlignment="1">
      <alignment horizontal="center" vertical="center"/>
      <protection/>
    </xf>
    <xf numFmtId="0" fontId="15" fillId="25" borderId="0" xfId="64" applyFont="1" applyFill="1" applyAlignment="1">
      <alignment vertical="center"/>
      <protection/>
    </xf>
    <xf numFmtId="0" fontId="29" fillId="25" borderId="0" xfId="64" applyFont="1" applyFill="1" applyAlignment="1">
      <alignment vertical="center" shrinkToFit="1"/>
      <protection/>
    </xf>
    <xf numFmtId="0" fontId="28" fillId="25" borderId="28" xfId="64" applyFont="1" applyFill="1" applyBorder="1" applyAlignment="1">
      <alignment vertical="center" shrinkToFit="1"/>
      <protection/>
    </xf>
    <xf numFmtId="0" fontId="28" fillId="25" borderId="37" xfId="64" applyFont="1" applyFill="1" applyBorder="1" applyAlignment="1">
      <alignment vertical="center" shrinkToFit="1"/>
      <protection/>
    </xf>
    <xf numFmtId="0" fontId="32" fillId="25" borderId="0" xfId="64" applyFont="1" applyFill="1" applyAlignment="1">
      <alignment vertical="center"/>
      <protection/>
    </xf>
    <xf numFmtId="0" fontId="32" fillId="25" borderId="17" xfId="64" applyFont="1" applyFill="1" applyBorder="1" applyAlignment="1">
      <alignment horizontal="left" vertical="center" shrinkToFit="1"/>
      <protection/>
    </xf>
    <xf numFmtId="190" fontId="32" fillId="25" borderId="0" xfId="64" applyNumberFormat="1" applyFont="1" applyFill="1" applyBorder="1" applyAlignment="1">
      <alignment vertical="center" shrinkToFit="1"/>
      <protection/>
    </xf>
    <xf numFmtId="0" fontId="33" fillId="25" borderId="0" xfId="64" applyFont="1" applyFill="1" applyBorder="1" applyAlignment="1">
      <alignment horizontal="center" shrinkToFit="1"/>
      <protection/>
    </xf>
    <xf numFmtId="0" fontId="32" fillId="25" borderId="30" xfId="64" applyFont="1" applyFill="1" applyBorder="1" applyAlignment="1">
      <alignment vertical="center" shrinkToFit="1"/>
      <protection/>
    </xf>
    <xf numFmtId="0" fontId="32" fillId="25" borderId="0" xfId="64" applyNumberFormat="1" applyFont="1" applyFill="1" applyBorder="1" applyAlignment="1">
      <alignment horizontal="center" vertical="center" shrinkToFit="1"/>
      <protection/>
    </xf>
    <xf numFmtId="190" fontId="32" fillId="25" borderId="22" xfId="64" applyNumberFormat="1" applyFont="1" applyFill="1" applyBorder="1" applyAlignment="1">
      <alignment vertical="center" shrinkToFit="1"/>
      <protection/>
    </xf>
    <xf numFmtId="0" fontId="32" fillId="25" borderId="28" xfId="64" applyNumberFormat="1" applyFont="1" applyFill="1" applyBorder="1" applyAlignment="1">
      <alignment horizontal="center" vertical="center" shrinkToFit="1"/>
      <protection/>
    </xf>
    <xf numFmtId="0" fontId="32" fillId="25" borderId="17" xfId="64" applyFont="1" applyFill="1" applyBorder="1" applyAlignment="1">
      <alignment vertical="center" shrinkToFit="1"/>
      <protection/>
    </xf>
    <xf numFmtId="0" fontId="32" fillId="25" borderId="24" xfId="64" applyFont="1" applyFill="1" applyBorder="1" applyAlignment="1">
      <alignment vertical="center" shrinkToFit="1"/>
      <protection/>
    </xf>
    <xf numFmtId="0" fontId="32" fillId="25" borderId="15" xfId="64" applyFont="1" applyFill="1" applyBorder="1" applyAlignment="1">
      <alignment vertical="center" shrinkToFit="1"/>
      <protection/>
    </xf>
    <xf numFmtId="0" fontId="32" fillId="25" borderId="14" xfId="64" applyNumberFormat="1" applyFont="1" applyFill="1" applyBorder="1" applyAlignment="1">
      <alignment horizontal="center" vertical="center" shrinkToFit="1"/>
      <protection/>
    </xf>
    <xf numFmtId="0" fontId="45" fillId="25" borderId="0" xfId="64" applyFont="1" applyFill="1" applyBorder="1" applyAlignment="1">
      <alignment horizontal="left" vertical="center" shrinkToFit="1"/>
      <protection/>
    </xf>
    <xf numFmtId="0" fontId="43" fillId="25" borderId="0" xfId="64" applyFont="1" applyFill="1" applyBorder="1" applyAlignment="1">
      <alignment horizontal="left" vertical="center" shrinkToFit="1"/>
      <protection/>
    </xf>
    <xf numFmtId="0" fontId="32" fillId="25" borderId="0" xfId="64" applyFont="1" applyFill="1" applyBorder="1" applyAlignment="1">
      <alignment horizontal="center" vertical="center" shrinkToFit="1"/>
      <protection/>
    </xf>
    <xf numFmtId="0" fontId="37" fillId="25" borderId="0" xfId="64" applyFont="1" applyFill="1" applyAlignment="1">
      <alignment vertical="center" shrinkToFit="1"/>
      <protection/>
    </xf>
    <xf numFmtId="0" fontId="32" fillId="25" borderId="0" xfId="64" applyFont="1" applyFill="1" applyBorder="1" applyAlignment="1">
      <alignment horizontal="left" vertical="center" shrinkToFit="1"/>
      <protection/>
    </xf>
    <xf numFmtId="192" fontId="33" fillId="25" borderId="0" xfId="64" applyNumberFormat="1" applyFont="1" applyFill="1" applyBorder="1" applyAlignment="1">
      <alignment horizontal="left" vertical="center" shrinkToFit="1"/>
      <protection/>
    </xf>
    <xf numFmtId="0" fontId="2" fillId="25" borderId="0" xfId="64" applyFont="1" applyFill="1" applyAlignment="1">
      <alignment/>
      <protection/>
    </xf>
    <xf numFmtId="0" fontId="23" fillId="25" borderId="0" xfId="64" applyFont="1" applyFill="1" applyAlignment="1">
      <alignment/>
      <protection/>
    </xf>
    <xf numFmtId="0" fontId="27" fillId="25" borderId="14" xfId="64" applyFont="1" applyFill="1" applyBorder="1" applyAlignment="1">
      <alignment vertical="center"/>
      <protection/>
    </xf>
    <xf numFmtId="193" fontId="30" fillId="25" borderId="0" xfId="64" applyNumberFormat="1" applyFont="1" applyFill="1" applyBorder="1" applyAlignment="1">
      <alignment vertical="center"/>
      <protection/>
    </xf>
    <xf numFmtId="0" fontId="34" fillId="25" borderId="0" xfId="64" applyFont="1" applyFill="1" applyBorder="1" applyAlignment="1">
      <alignment vertical="center" shrinkToFit="1"/>
      <protection/>
    </xf>
    <xf numFmtId="0" fontId="37" fillId="25" borderId="0" xfId="64" applyFont="1" applyFill="1" applyAlignment="1">
      <alignment vertical="center"/>
      <protection/>
    </xf>
    <xf numFmtId="190" fontId="32" fillId="25" borderId="38" xfId="64" applyNumberFormat="1" applyFont="1" applyFill="1" applyBorder="1" applyAlignment="1">
      <alignment vertical="center" shrinkToFit="1"/>
      <protection/>
    </xf>
    <xf numFmtId="0" fontId="28" fillId="25" borderId="39" xfId="64" applyFont="1" applyFill="1" applyBorder="1" applyAlignment="1">
      <alignment vertical="center" shrinkToFit="1"/>
      <protection/>
    </xf>
    <xf numFmtId="0" fontId="33" fillId="25" borderId="0" xfId="64" applyFont="1" applyFill="1" applyBorder="1" applyAlignment="1">
      <alignment horizontal="center"/>
      <protection/>
    </xf>
    <xf numFmtId="0" fontId="31" fillId="25" borderId="0" xfId="64" applyFont="1" applyFill="1" applyAlignment="1">
      <alignment vertical="center"/>
      <protection/>
    </xf>
    <xf numFmtId="0" fontId="50" fillId="25" borderId="0" xfId="64" applyFont="1" applyFill="1" applyAlignment="1">
      <alignment vertical="center"/>
      <protection/>
    </xf>
    <xf numFmtId="0" fontId="50" fillId="25" borderId="36" xfId="64" applyFont="1" applyFill="1" applyBorder="1" applyAlignment="1">
      <alignment vertical="center"/>
      <protection/>
    </xf>
    <xf numFmtId="38" fontId="32" fillId="25" borderId="22" xfId="49" applyFont="1" applyFill="1" applyBorder="1" applyAlignment="1">
      <alignment vertical="center" shrinkToFit="1"/>
    </xf>
    <xf numFmtId="38" fontId="32" fillId="25" borderId="0" xfId="49" applyFont="1" applyFill="1" applyBorder="1" applyAlignment="1">
      <alignment vertical="center" shrinkToFit="1"/>
    </xf>
    <xf numFmtId="0" fontId="26" fillId="25" borderId="0" xfId="64" applyFont="1" applyFill="1" applyAlignment="1">
      <alignment horizontal="left" vertical="center"/>
      <protection/>
    </xf>
    <xf numFmtId="0" fontId="2" fillId="25" borderId="0" xfId="64" applyFont="1" applyFill="1" applyAlignment="1">
      <alignment horizontal="left" vertical="center"/>
      <protection/>
    </xf>
    <xf numFmtId="0" fontId="2" fillId="25" borderId="0" xfId="64" applyFont="1" applyFill="1" applyAlignment="1">
      <alignment horizontal="left" vertical="center" shrinkToFit="1"/>
      <protection/>
    </xf>
    <xf numFmtId="0" fontId="33" fillId="25" borderId="0" xfId="64" applyFont="1" applyFill="1" applyBorder="1" applyAlignment="1">
      <alignment horizontal="left" vertical="center" shrinkToFit="1"/>
      <protection/>
    </xf>
    <xf numFmtId="0" fontId="26" fillId="25" borderId="0" xfId="64" applyFont="1" applyFill="1" applyBorder="1" applyAlignment="1">
      <alignment horizontal="left" vertical="center"/>
      <protection/>
    </xf>
    <xf numFmtId="0" fontId="28" fillId="25" borderId="0" xfId="64" applyFont="1" applyFill="1" applyBorder="1" applyAlignment="1">
      <alignment horizontal="center" vertical="center"/>
      <protection/>
    </xf>
    <xf numFmtId="0" fontId="33" fillId="25" borderId="0" xfId="64" applyFont="1" applyFill="1" applyBorder="1" applyAlignment="1">
      <alignment vertical="center" shrinkToFit="1"/>
      <protection/>
    </xf>
    <xf numFmtId="0" fontId="37" fillId="25" borderId="0" xfId="64" applyFont="1" applyFill="1" applyBorder="1" applyAlignment="1">
      <alignment shrinkToFit="1"/>
      <protection/>
    </xf>
    <xf numFmtId="38" fontId="37" fillId="25" borderId="0" xfId="51" applyFont="1" applyFill="1" applyBorder="1" applyAlignment="1">
      <alignment shrinkToFit="1"/>
    </xf>
    <xf numFmtId="0" fontId="2" fillId="25" borderId="0" xfId="0" applyFont="1" applyFill="1" applyAlignment="1">
      <alignment horizontal="right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right" vertical="center"/>
    </xf>
    <xf numFmtId="0" fontId="52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1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38" fontId="2" fillId="25" borderId="0" xfId="0" applyNumberFormat="1" applyFont="1" applyFill="1" applyBorder="1" applyAlignment="1">
      <alignment vertical="center"/>
    </xf>
    <xf numFmtId="190" fontId="2" fillId="25" borderId="0" xfId="0" applyNumberFormat="1" applyFont="1" applyFill="1" applyBorder="1" applyAlignment="1">
      <alignment vertical="center" shrinkToFit="1"/>
    </xf>
    <xf numFmtId="193" fontId="28" fillId="25" borderId="0" xfId="0" applyNumberFormat="1" applyFont="1" applyFill="1" applyBorder="1" applyAlignment="1">
      <alignment vertical="center"/>
    </xf>
    <xf numFmtId="0" fontId="28" fillId="25" borderId="0" xfId="0" applyFont="1" applyFill="1" applyBorder="1" applyAlignment="1">
      <alignment horizontal="center" vertical="center"/>
    </xf>
    <xf numFmtId="0" fontId="50" fillId="25" borderId="0" xfId="0" applyFont="1" applyFill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5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vertical="center"/>
    </xf>
    <xf numFmtId="0" fontId="49" fillId="25" borderId="0" xfId="0" applyFont="1" applyFill="1" applyAlignment="1">
      <alignment vertical="center"/>
    </xf>
    <xf numFmtId="0" fontId="53" fillId="25" borderId="0" xfId="64" applyFont="1" applyFill="1" applyAlignment="1">
      <alignment vertical="center"/>
      <protection/>
    </xf>
    <xf numFmtId="0" fontId="53" fillId="25" borderId="0" xfId="64" applyFont="1" applyFill="1" applyAlignment="1">
      <alignment/>
      <protection/>
    </xf>
    <xf numFmtId="0" fontId="30" fillId="25" borderId="0" xfId="64" applyFont="1" applyFill="1" applyBorder="1" applyAlignment="1">
      <alignment vertical="center" shrinkToFit="1"/>
      <protection/>
    </xf>
    <xf numFmtId="0" fontId="69" fillId="25" borderId="0" xfId="64" applyFont="1" applyFill="1" applyAlignment="1">
      <alignment vertical="center"/>
      <protection/>
    </xf>
    <xf numFmtId="0" fontId="53" fillId="25" borderId="14" xfId="64" applyFont="1" applyFill="1" applyBorder="1" applyAlignment="1">
      <alignment vertical="center"/>
      <protection/>
    </xf>
    <xf numFmtId="0" fontId="48" fillId="25" borderId="0" xfId="0" applyFont="1" applyFill="1" applyAlignment="1">
      <alignment vertical="center"/>
    </xf>
    <xf numFmtId="190" fontId="32" fillId="25" borderId="0" xfId="51" applyNumberFormat="1" applyFont="1" applyFill="1" applyBorder="1" applyAlignment="1">
      <alignment vertical="center" shrinkToFit="1"/>
    </xf>
    <xf numFmtId="38" fontId="32" fillId="25" borderId="0" xfId="51" applyFont="1" applyFill="1" applyBorder="1" applyAlignment="1">
      <alignment horizontal="center" vertical="center" shrinkToFit="1"/>
    </xf>
    <xf numFmtId="190" fontId="32" fillId="25" borderId="22" xfId="51" applyNumberFormat="1" applyFont="1" applyFill="1" applyBorder="1" applyAlignment="1">
      <alignment vertical="center" shrinkToFit="1"/>
    </xf>
    <xf numFmtId="38" fontId="32" fillId="25" borderId="28" xfId="51" applyFont="1" applyFill="1" applyBorder="1" applyAlignment="1">
      <alignment horizontal="center" vertical="center" shrinkToFit="1"/>
    </xf>
    <xf numFmtId="38" fontId="32" fillId="25" borderId="14" xfId="51" applyFont="1" applyFill="1" applyBorder="1" applyAlignment="1">
      <alignment horizontal="center" vertical="center" shrinkToFit="1"/>
    </xf>
    <xf numFmtId="0" fontId="32" fillId="25" borderId="0" xfId="64" applyFont="1" applyFill="1" applyBorder="1" applyAlignment="1">
      <alignment horizontal="center" vertical="center"/>
      <protection/>
    </xf>
    <xf numFmtId="0" fontId="31" fillId="25" borderId="0" xfId="64" applyFont="1" applyFill="1" applyAlignment="1">
      <alignment/>
      <protection/>
    </xf>
    <xf numFmtId="0" fontId="54" fillId="25" borderId="0" xfId="0" applyFont="1" applyFill="1" applyAlignment="1">
      <alignment horizontal="left" vertical="center"/>
    </xf>
    <xf numFmtId="0" fontId="33" fillId="25" borderId="0" xfId="64" applyFont="1" applyFill="1" applyBorder="1" applyAlignment="1">
      <alignment horizontal="right" vertical="center" shrinkToFit="1"/>
      <protection/>
    </xf>
    <xf numFmtId="0" fontId="33" fillId="25" borderId="0" xfId="64" applyFont="1" applyFill="1" applyBorder="1" applyAlignment="1">
      <alignment horizontal="center" vertical="center" shrinkToFit="1"/>
      <protection/>
    </xf>
    <xf numFmtId="0" fontId="33" fillId="25" borderId="0" xfId="64" applyNumberFormat="1" applyFont="1" applyFill="1" applyBorder="1" applyAlignment="1">
      <alignment horizontal="center" vertical="center" shrinkToFit="1"/>
      <protection/>
    </xf>
    <xf numFmtId="0" fontId="30" fillId="25" borderId="0" xfId="64" applyFont="1" applyFill="1" applyBorder="1" applyAlignment="1">
      <alignment vertical="center"/>
      <protection/>
    </xf>
    <xf numFmtId="0" fontId="53" fillId="25" borderId="0" xfId="0" applyFont="1" applyFill="1" applyAlignment="1">
      <alignment vertical="center"/>
    </xf>
    <xf numFmtId="0" fontId="56" fillId="25" borderId="0" xfId="64" applyFont="1" applyFill="1" applyAlignment="1">
      <alignment/>
      <protection/>
    </xf>
    <xf numFmtId="0" fontId="33" fillId="26" borderId="21" xfId="64" applyFont="1" applyFill="1" applyBorder="1" applyAlignment="1">
      <alignment horizontal="right" vertical="center" shrinkToFit="1"/>
      <protection/>
    </xf>
    <xf numFmtId="0" fontId="33" fillId="26" borderId="29" xfId="64" applyFont="1" applyFill="1" applyBorder="1" applyAlignment="1">
      <alignment horizontal="center" vertical="center" shrinkToFit="1"/>
      <protection/>
    </xf>
    <xf numFmtId="0" fontId="33" fillId="26" borderId="0" xfId="64" applyFont="1" applyFill="1" applyBorder="1" applyAlignment="1">
      <alignment horizontal="center" vertical="center" shrinkToFit="1"/>
      <protection/>
    </xf>
    <xf numFmtId="0" fontId="33" fillId="26" borderId="0" xfId="64" applyNumberFormat="1" applyFont="1" applyFill="1" applyBorder="1" applyAlignment="1" quotePrefix="1">
      <alignment horizontal="left" vertical="center" shrinkToFit="1"/>
      <protection/>
    </xf>
    <xf numFmtId="0" fontId="33" fillId="26" borderId="28" xfId="64" applyFont="1" applyFill="1" applyBorder="1" applyAlignment="1">
      <alignment horizontal="left" vertical="center" shrinkToFit="1"/>
      <protection/>
    </xf>
    <xf numFmtId="0" fontId="33" fillId="26" borderId="29" xfId="64" applyFont="1" applyFill="1" applyBorder="1" applyAlignment="1">
      <alignment horizontal="right" vertical="center" shrinkToFit="1"/>
      <protection/>
    </xf>
    <xf numFmtId="0" fontId="33" fillId="26" borderId="21" xfId="64" applyFont="1" applyFill="1" applyBorder="1" applyAlignment="1">
      <alignment horizontal="left" vertical="center" shrinkToFit="1"/>
      <protection/>
    </xf>
    <xf numFmtId="0" fontId="33" fillId="26" borderId="31" xfId="64" applyFont="1" applyFill="1" applyBorder="1" applyAlignment="1">
      <alignment horizontal="left" vertical="center" shrinkToFit="1"/>
      <protection/>
    </xf>
    <xf numFmtId="0" fontId="33" fillId="26" borderId="0" xfId="64" applyFont="1" applyFill="1" applyBorder="1" applyAlignment="1">
      <alignment horizontal="left" vertical="center" shrinkToFit="1"/>
      <protection/>
    </xf>
    <xf numFmtId="0" fontId="33" fillId="26" borderId="28" xfId="64" applyFont="1" applyFill="1" applyBorder="1" applyAlignment="1">
      <alignment vertical="center" shrinkToFit="1"/>
      <protection/>
    </xf>
    <xf numFmtId="0" fontId="28" fillId="27" borderId="0" xfId="64" applyFont="1" applyFill="1" applyAlignment="1">
      <alignment vertical="center"/>
      <protection/>
    </xf>
    <xf numFmtId="38" fontId="28" fillId="27" borderId="0" xfId="51" applyFont="1" applyFill="1" applyAlignment="1">
      <alignment vertical="center"/>
    </xf>
    <xf numFmtId="0" fontId="28" fillId="27" borderId="22" xfId="64" applyFont="1" applyFill="1" applyBorder="1" applyAlignment="1">
      <alignment vertical="center" shrinkToFit="1"/>
      <protection/>
    </xf>
    <xf numFmtId="0" fontId="28" fillId="27" borderId="40" xfId="64" applyFont="1" applyFill="1" applyBorder="1" applyAlignment="1">
      <alignment vertical="center" shrinkToFit="1"/>
      <protection/>
    </xf>
    <xf numFmtId="0" fontId="28" fillId="27" borderId="0" xfId="64" applyFont="1" applyFill="1" applyBorder="1" applyAlignment="1">
      <alignment vertical="center" shrinkToFit="1"/>
      <protection/>
    </xf>
    <xf numFmtId="0" fontId="28" fillId="27" borderId="36" xfId="64" applyFont="1" applyFill="1" applyBorder="1" applyAlignment="1">
      <alignment vertical="center" shrinkToFit="1"/>
      <protection/>
    </xf>
    <xf numFmtId="0" fontId="28" fillId="27" borderId="28" xfId="64" applyFont="1" applyFill="1" applyBorder="1" applyAlignment="1">
      <alignment vertical="center" shrinkToFit="1"/>
      <protection/>
    </xf>
    <xf numFmtId="0" fontId="28" fillId="27" borderId="37" xfId="64" applyFont="1" applyFill="1" applyBorder="1" applyAlignment="1">
      <alignment vertical="center" shrinkToFit="1"/>
      <protection/>
    </xf>
    <xf numFmtId="0" fontId="70" fillId="27" borderId="0" xfId="64" applyFont="1" applyFill="1" applyBorder="1" applyAlignment="1">
      <alignment vertical="center" shrinkToFit="1"/>
      <protection/>
    </xf>
    <xf numFmtId="0" fontId="70" fillId="27" borderId="36" xfId="64" applyFont="1" applyFill="1" applyBorder="1" applyAlignment="1">
      <alignment vertical="center" shrinkToFit="1"/>
      <protection/>
    </xf>
    <xf numFmtId="0" fontId="70" fillId="27" borderId="28" xfId="64" applyFont="1" applyFill="1" applyBorder="1" applyAlignment="1">
      <alignment vertical="center" shrinkToFit="1"/>
      <protection/>
    </xf>
    <xf numFmtId="0" fontId="70" fillId="27" borderId="37" xfId="64" applyFont="1" applyFill="1" applyBorder="1" applyAlignment="1">
      <alignment vertical="center" shrinkToFit="1"/>
      <protection/>
    </xf>
    <xf numFmtId="0" fontId="32" fillId="28" borderId="17" xfId="64" applyFont="1" applyFill="1" applyBorder="1" applyAlignment="1">
      <alignment horizontal="left" vertical="center" shrinkToFit="1"/>
      <protection/>
    </xf>
    <xf numFmtId="190" fontId="32" fillId="28" borderId="0" xfId="64" applyNumberFormat="1" applyFont="1" applyFill="1" applyBorder="1" applyAlignment="1">
      <alignment vertical="center" shrinkToFit="1"/>
      <protection/>
    </xf>
    <xf numFmtId="0" fontId="32" fillId="28" borderId="30" xfId="64" applyFont="1" applyFill="1" applyBorder="1" applyAlignment="1">
      <alignment vertical="center" shrinkToFit="1"/>
      <protection/>
    </xf>
    <xf numFmtId="0" fontId="32" fillId="28" borderId="0" xfId="64" applyNumberFormat="1" applyFont="1" applyFill="1" applyBorder="1" applyAlignment="1">
      <alignment horizontal="center" vertical="center" shrinkToFit="1"/>
      <protection/>
    </xf>
    <xf numFmtId="190" fontId="32" fillId="28" borderId="22" xfId="64" applyNumberFormat="1" applyFont="1" applyFill="1" applyBorder="1" applyAlignment="1">
      <alignment vertical="center" shrinkToFit="1"/>
      <protection/>
    </xf>
    <xf numFmtId="0" fontId="32" fillId="28" borderId="28" xfId="64" applyNumberFormat="1" applyFont="1" applyFill="1" applyBorder="1" applyAlignment="1">
      <alignment horizontal="center" vertical="center" shrinkToFit="1"/>
      <protection/>
    </xf>
    <xf numFmtId="0" fontId="32" fillId="28" borderId="17" xfId="64" applyFont="1" applyFill="1" applyBorder="1" applyAlignment="1">
      <alignment vertical="center" shrinkToFit="1"/>
      <protection/>
    </xf>
    <xf numFmtId="0" fontId="32" fillId="28" borderId="24" xfId="64" applyFont="1" applyFill="1" applyBorder="1" applyAlignment="1">
      <alignment vertical="center" shrinkToFit="1"/>
      <protection/>
    </xf>
    <xf numFmtId="0" fontId="32" fillId="28" borderId="15" xfId="64" applyFont="1" applyFill="1" applyBorder="1" applyAlignment="1">
      <alignment vertical="center" shrinkToFit="1"/>
      <protection/>
    </xf>
    <xf numFmtId="0" fontId="32" fillId="28" borderId="14" xfId="64" applyNumberFormat="1" applyFont="1" applyFill="1" applyBorder="1" applyAlignment="1">
      <alignment horizontal="center" vertical="center" shrinkToFit="1"/>
      <protection/>
    </xf>
    <xf numFmtId="0" fontId="32" fillId="25" borderId="0" xfId="64" applyFont="1" applyFill="1" applyBorder="1" applyAlignment="1">
      <alignment horizontal="center" vertical="center"/>
      <protection/>
    </xf>
    <xf numFmtId="0" fontId="32" fillId="25" borderId="41" xfId="64" applyFont="1" applyFill="1" applyBorder="1" applyAlignment="1">
      <alignment horizontal="left" vertical="center" shrinkToFit="1"/>
      <protection/>
    </xf>
    <xf numFmtId="190" fontId="32" fillId="25" borderId="42" xfId="64" applyNumberFormat="1" applyFont="1" applyFill="1" applyBorder="1" applyAlignment="1">
      <alignment vertical="center" shrinkToFit="1"/>
      <protection/>
    </xf>
    <xf numFmtId="0" fontId="33" fillId="24" borderId="41" xfId="64" applyFont="1" applyFill="1" applyBorder="1" applyAlignment="1">
      <alignment horizontal="right" vertical="center" shrinkToFit="1"/>
      <protection/>
    </xf>
    <xf numFmtId="192" fontId="33" fillId="24" borderId="42" xfId="64" applyNumberFormat="1" applyFont="1" applyFill="1" applyBorder="1" applyAlignment="1">
      <alignment horizontal="right" vertical="center" shrinkToFit="1"/>
      <protection/>
    </xf>
    <xf numFmtId="0" fontId="33" fillId="24" borderId="42" xfId="64" applyFont="1" applyFill="1" applyBorder="1" applyAlignment="1">
      <alignment horizontal="right" vertical="center" shrinkToFit="1"/>
      <protection/>
    </xf>
    <xf numFmtId="0" fontId="33" fillId="24" borderId="43" xfId="64" applyFont="1" applyFill="1" applyBorder="1" applyAlignment="1">
      <alignment horizontal="right" vertical="center" shrinkToFit="1"/>
      <protection/>
    </xf>
    <xf numFmtId="0" fontId="32" fillId="25" borderId="44" xfId="64" applyFont="1" applyFill="1" applyBorder="1" applyAlignment="1">
      <alignment horizontal="left" vertical="center" shrinkToFit="1"/>
      <protection/>
    </xf>
    <xf numFmtId="190" fontId="32" fillId="25" borderId="45" xfId="64" applyNumberFormat="1" applyFont="1" applyFill="1" applyBorder="1" applyAlignment="1">
      <alignment vertical="center" shrinkToFit="1"/>
      <protection/>
    </xf>
    <xf numFmtId="0" fontId="33" fillId="24" borderId="44" xfId="64" applyFont="1" applyFill="1" applyBorder="1" applyAlignment="1">
      <alignment horizontal="right" vertical="center" shrinkToFit="1"/>
      <protection/>
    </xf>
    <xf numFmtId="192" fontId="33" fillId="24" borderId="45" xfId="64" applyNumberFormat="1" applyFont="1" applyFill="1" applyBorder="1" applyAlignment="1">
      <alignment horizontal="right" vertical="center" shrinkToFit="1"/>
      <protection/>
    </xf>
    <xf numFmtId="0" fontId="33" fillId="24" borderId="45" xfId="64" applyFont="1" applyFill="1" applyBorder="1" applyAlignment="1">
      <alignment horizontal="right" vertical="center" shrinkToFit="1"/>
      <protection/>
    </xf>
    <xf numFmtId="0" fontId="33" fillId="24" borderId="46" xfId="64" applyFont="1" applyFill="1" applyBorder="1" applyAlignment="1">
      <alignment horizontal="right" vertical="center" shrinkToFit="1"/>
      <protection/>
    </xf>
    <xf numFmtId="0" fontId="32" fillId="25" borderId="47" xfId="64" applyFont="1" applyFill="1" applyBorder="1" applyAlignment="1">
      <alignment vertical="center" shrinkToFit="1"/>
      <protection/>
    </xf>
    <xf numFmtId="0" fontId="32" fillId="25" borderId="48" xfId="64" applyNumberFormat="1" applyFont="1" applyFill="1" applyBorder="1" applyAlignment="1">
      <alignment horizontal="center" vertical="center" shrinkToFit="1"/>
      <protection/>
    </xf>
    <xf numFmtId="0" fontId="33" fillId="24" borderId="47" xfId="64" applyFont="1" applyFill="1" applyBorder="1" applyAlignment="1">
      <alignment horizontal="right" vertical="center" shrinkToFit="1"/>
      <protection/>
    </xf>
    <xf numFmtId="192" fontId="33" fillId="24" borderId="48" xfId="64" applyNumberFormat="1" applyFont="1" applyFill="1" applyBorder="1" applyAlignment="1">
      <alignment horizontal="right" vertical="center" shrinkToFit="1"/>
      <protection/>
    </xf>
    <xf numFmtId="0" fontId="33" fillId="24" borderId="48" xfId="64" applyFont="1" applyFill="1" applyBorder="1" applyAlignment="1">
      <alignment horizontal="right" vertical="center" shrinkToFit="1"/>
      <protection/>
    </xf>
    <xf numFmtId="0" fontId="33" fillId="24" borderId="49" xfId="64" applyFont="1" applyFill="1" applyBorder="1" applyAlignment="1">
      <alignment horizontal="right" vertical="center" shrinkToFit="1"/>
      <protection/>
    </xf>
    <xf numFmtId="38" fontId="36" fillId="24" borderId="47" xfId="51" applyFont="1" applyFill="1" applyBorder="1" applyAlignment="1">
      <alignment horizontal="right" vertical="center" shrinkToFit="1"/>
    </xf>
    <xf numFmtId="38" fontId="36" fillId="24" borderId="48" xfId="51" applyFont="1" applyFill="1" applyBorder="1" applyAlignment="1">
      <alignment horizontal="right" vertical="center" shrinkToFit="1"/>
    </xf>
    <xf numFmtId="38" fontId="36" fillId="24" borderId="50" xfId="51" applyFont="1" applyFill="1" applyBorder="1" applyAlignment="1">
      <alignment horizontal="right" vertical="center" shrinkToFit="1"/>
    </xf>
    <xf numFmtId="0" fontId="33" fillId="4" borderId="46" xfId="64" applyFont="1" applyFill="1" applyBorder="1" applyAlignment="1">
      <alignment horizontal="right" vertical="center" shrinkToFit="1"/>
      <protection/>
    </xf>
    <xf numFmtId="192" fontId="33" fillId="24" borderId="51" xfId="64" applyNumberFormat="1" applyFont="1" applyFill="1" applyBorder="1" applyAlignment="1">
      <alignment horizontal="right" vertical="center" shrinkToFit="1"/>
      <protection/>
    </xf>
    <xf numFmtId="0" fontId="33" fillId="4" borderId="51" xfId="64" applyFont="1" applyFill="1" applyBorder="1" applyAlignment="1">
      <alignment horizontal="right" vertical="center" shrinkToFit="1"/>
      <protection/>
    </xf>
    <xf numFmtId="0" fontId="33" fillId="4" borderId="45" xfId="64" applyFont="1" applyFill="1" applyBorder="1" applyAlignment="1">
      <alignment horizontal="right" vertical="center" shrinkToFit="1"/>
      <protection/>
    </xf>
    <xf numFmtId="0" fontId="33" fillId="4" borderId="43" xfId="64" applyFont="1" applyFill="1" applyBorder="1" applyAlignment="1">
      <alignment horizontal="right" vertical="center" shrinkToFit="1"/>
      <protection/>
    </xf>
    <xf numFmtId="0" fontId="33" fillId="4" borderId="42" xfId="64" applyFont="1" applyFill="1" applyBorder="1" applyAlignment="1">
      <alignment horizontal="right" vertical="center" shrinkToFit="1"/>
      <protection/>
    </xf>
    <xf numFmtId="0" fontId="33" fillId="4" borderId="52" xfId="64" applyFont="1" applyFill="1" applyBorder="1" applyAlignment="1">
      <alignment horizontal="right" vertical="center" shrinkToFit="1"/>
      <protection/>
    </xf>
    <xf numFmtId="192" fontId="33" fillId="24" borderId="53" xfId="64" applyNumberFormat="1" applyFont="1" applyFill="1" applyBorder="1" applyAlignment="1">
      <alignment horizontal="right" vertical="center" shrinkToFit="1"/>
      <protection/>
    </xf>
    <xf numFmtId="0" fontId="33" fillId="4" borderId="53" xfId="64" applyFont="1" applyFill="1" applyBorder="1" applyAlignment="1">
      <alignment horizontal="right" vertical="center" shrinkToFit="1"/>
      <protection/>
    </xf>
    <xf numFmtId="38" fontId="36" fillId="24" borderId="30" xfId="51" applyFont="1" applyFill="1" applyBorder="1" applyAlignment="1">
      <alignment horizontal="right" vertical="center" shrinkToFit="1"/>
    </xf>
    <xf numFmtId="38" fontId="36" fillId="24" borderId="28" xfId="51" applyFont="1" applyFill="1" applyBorder="1" applyAlignment="1">
      <alignment horizontal="right" vertical="center" shrinkToFit="1"/>
    </xf>
    <xf numFmtId="38" fontId="36" fillId="24" borderId="54" xfId="51" applyFont="1" applyFill="1" applyBorder="1" applyAlignment="1">
      <alignment horizontal="right" vertical="center" shrinkToFit="1"/>
    </xf>
    <xf numFmtId="0" fontId="32" fillId="25" borderId="24" xfId="64" applyFont="1" applyFill="1" applyBorder="1" applyAlignment="1">
      <alignment horizontal="left" vertical="center" shrinkToFit="1"/>
      <protection/>
    </xf>
    <xf numFmtId="0" fontId="33" fillId="4" borderId="55" xfId="64" applyFont="1" applyFill="1" applyBorder="1" applyAlignment="1">
      <alignment horizontal="right" vertical="center" shrinkToFit="1"/>
      <protection/>
    </xf>
    <xf numFmtId="192" fontId="33" fillId="24" borderId="56" xfId="64" applyNumberFormat="1" applyFont="1" applyFill="1" applyBorder="1" applyAlignment="1">
      <alignment horizontal="right" vertical="center" shrinkToFit="1"/>
      <protection/>
    </xf>
    <xf numFmtId="0" fontId="33" fillId="4" borderId="56" xfId="64" applyFont="1" applyFill="1" applyBorder="1" applyAlignment="1">
      <alignment horizontal="right" vertical="center" shrinkToFit="1"/>
      <protection/>
    </xf>
    <xf numFmtId="0" fontId="33" fillId="4" borderId="57" xfId="64" applyFont="1" applyFill="1" applyBorder="1" applyAlignment="1">
      <alignment horizontal="right" vertical="center" shrinkToFit="1"/>
      <protection/>
    </xf>
    <xf numFmtId="192" fontId="33" fillId="24" borderId="58" xfId="64" applyNumberFormat="1" applyFont="1" applyFill="1" applyBorder="1" applyAlignment="1">
      <alignment horizontal="right" vertical="center" shrinkToFit="1"/>
      <protection/>
    </xf>
    <xf numFmtId="0" fontId="33" fillId="4" borderId="58" xfId="64" applyFont="1" applyFill="1" applyBorder="1" applyAlignment="1">
      <alignment horizontal="right" vertical="center" shrinkToFit="1"/>
      <protection/>
    </xf>
    <xf numFmtId="0" fontId="33" fillId="4" borderId="59" xfId="64" applyFont="1" applyFill="1" applyBorder="1" applyAlignment="1">
      <alignment horizontal="right" vertical="center" shrinkToFit="1"/>
      <protection/>
    </xf>
    <xf numFmtId="192" fontId="33" fillId="24" borderId="60" xfId="64" applyNumberFormat="1" applyFont="1" applyFill="1" applyBorder="1" applyAlignment="1">
      <alignment horizontal="right" vertical="center" shrinkToFit="1"/>
      <protection/>
    </xf>
    <xf numFmtId="0" fontId="33" fillId="4" borderId="60" xfId="64" applyFont="1" applyFill="1" applyBorder="1" applyAlignment="1">
      <alignment horizontal="right" vertical="center" shrinkToFit="1"/>
      <protection/>
    </xf>
    <xf numFmtId="0" fontId="33" fillId="24" borderId="61" xfId="64" applyFont="1" applyFill="1" applyBorder="1" applyAlignment="1">
      <alignment horizontal="right" vertical="center" shrinkToFit="1"/>
      <protection/>
    </xf>
    <xf numFmtId="0" fontId="33" fillId="24" borderId="56" xfId="64" applyFont="1" applyFill="1" applyBorder="1" applyAlignment="1">
      <alignment horizontal="right" vertical="center" shrinkToFit="1"/>
      <protection/>
    </xf>
    <xf numFmtId="0" fontId="33" fillId="24" borderId="55" xfId="64" applyFont="1" applyFill="1" applyBorder="1" applyAlignment="1">
      <alignment horizontal="right" vertical="center" shrinkToFit="1"/>
      <protection/>
    </xf>
    <xf numFmtId="0" fontId="33" fillId="24" borderId="62" xfId="64" applyFont="1" applyFill="1" applyBorder="1" applyAlignment="1">
      <alignment horizontal="right" vertical="center" shrinkToFit="1"/>
      <protection/>
    </xf>
    <xf numFmtId="0" fontId="33" fillId="24" borderId="58" xfId="64" applyFont="1" applyFill="1" applyBorder="1" applyAlignment="1">
      <alignment horizontal="right" vertical="center" shrinkToFit="1"/>
      <protection/>
    </xf>
    <xf numFmtId="0" fontId="33" fillId="24" borderId="57" xfId="64" applyFont="1" applyFill="1" applyBorder="1" applyAlignment="1">
      <alignment horizontal="right" vertical="center" shrinkToFit="1"/>
      <protection/>
    </xf>
    <xf numFmtId="0" fontId="33" fillId="24" borderId="63" xfId="64" applyFont="1" applyFill="1" applyBorder="1" applyAlignment="1">
      <alignment horizontal="right" vertical="center" shrinkToFit="1"/>
      <protection/>
    </xf>
    <xf numFmtId="0" fontId="33" fillId="24" borderId="60" xfId="64" applyFont="1" applyFill="1" applyBorder="1" applyAlignment="1">
      <alignment horizontal="right" vertical="center" shrinkToFit="1"/>
      <protection/>
    </xf>
    <xf numFmtId="0" fontId="33" fillId="24" borderId="59" xfId="64" applyFont="1" applyFill="1" applyBorder="1" applyAlignment="1">
      <alignment horizontal="right" vertical="center" shrinkToFit="1"/>
      <protection/>
    </xf>
    <xf numFmtId="0" fontId="32" fillId="29" borderId="0" xfId="64" applyFont="1" applyFill="1" applyBorder="1" applyAlignment="1">
      <alignment horizontal="center" vertical="center" shrinkToFit="1"/>
      <protection/>
    </xf>
    <xf numFmtId="0" fontId="32" fillId="29" borderId="0" xfId="64" applyFont="1" applyFill="1" applyBorder="1" applyAlignment="1">
      <alignment horizontal="center" vertical="center"/>
      <protection/>
    </xf>
    <xf numFmtId="0" fontId="28" fillId="27" borderId="64" xfId="64" applyFont="1" applyFill="1" applyBorder="1" applyAlignment="1">
      <alignment vertical="center" shrinkToFit="1"/>
      <protection/>
    </xf>
    <xf numFmtId="0" fontId="28" fillId="27" borderId="65" xfId="64" applyFont="1" applyFill="1" applyBorder="1" applyAlignment="1">
      <alignment vertical="center" shrinkToFit="1"/>
      <protection/>
    </xf>
    <xf numFmtId="0" fontId="28" fillId="27" borderId="66" xfId="64" applyFont="1" applyFill="1" applyBorder="1" applyAlignment="1">
      <alignment vertical="center" shrinkToFit="1"/>
      <protection/>
    </xf>
    <xf numFmtId="0" fontId="28" fillId="27" borderId="67" xfId="64" applyFont="1" applyFill="1" applyBorder="1" applyAlignment="1">
      <alignment vertical="center" shrinkToFit="1"/>
      <protection/>
    </xf>
    <xf numFmtId="0" fontId="28" fillId="27" borderId="68" xfId="64" applyFont="1" applyFill="1" applyBorder="1" applyAlignment="1">
      <alignment vertical="center" shrinkToFit="1"/>
      <protection/>
    </xf>
    <xf numFmtId="0" fontId="28" fillId="27" borderId="69" xfId="64" applyFont="1" applyFill="1" applyBorder="1" applyAlignment="1">
      <alignment vertical="center" shrinkToFit="1"/>
      <protection/>
    </xf>
    <xf numFmtId="0" fontId="28" fillId="25" borderId="68" xfId="64" applyFont="1" applyFill="1" applyBorder="1" applyAlignment="1">
      <alignment vertical="center" shrinkToFit="1"/>
      <protection/>
    </xf>
    <xf numFmtId="0" fontId="28" fillId="25" borderId="64" xfId="64" applyFont="1" applyFill="1" applyBorder="1" applyAlignment="1">
      <alignment vertical="center" shrinkToFit="1"/>
      <protection/>
    </xf>
    <xf numFmtId="0" fontId="70" fillId="27" borderId="64" xfId="64" applyFont="1" applyFill="1" applyBorder="1" applyAlignment="1">
      <alignment vertical="center" shrinkToFit="1"/>
      <protection/>
    </xf>
    <xf numFmtId="0" fontId="28" fillId="25" borderId="70" xfId="64" applyFont="1" applyFill="1" applyBorder="1" applyAlignment="1">
      <alignment vertical="center" shrinkToFit="1"/>
      <protection/>
    </xf>
    <xf numFmtId="0" fontId="28" fillId="25" borderId="66" xfId="64" applyFont="1" applyFill="1" applyBorder="1" applyAlignment="1">
      <alignment vertical="center" shrinkToFit="1"/>
      <protection/>
    </xf>
    <xf numFmtId="0" fontId="28" fillId="27" borderId="71" xfId="64" applyFont="1" applyFill="1" applyBorder="1" applyAlignment="1">
      <alignment vertical="center" shrinkToFit="1"/>
      <protection/>
    </xf>
    <xf numFmtId="0" fontId="28" fillId="27" borderId="72" xfId="64" applyFont="1" applyFill="1" applyBorder="1" applyAlignment="1">
      <alignment vertical="center" shrinkToFit="1"/>
      <protection/>
    </xf>
    <xf numFmtId="0" fontId="28" fillId="25" borderId="69" xfId="64" applyFont="1" applyFill="1" applyBorder="1" applyAlignment="1">
      <alignment vertical="center" shrinkToFit="1"/>
      <protection/>
    </xf>
    <xf numFmtId="0" fontId="28" fillId="25" borderId="73" xfId="64" applyFont="1" applyFill="1" applyBorder="1" applyAlignment="1">
      <alignment vertical="center" shrinkToFit="1"/>
      <protection/>
    </xf>
    <xf numFmtId="0" fontId="28" fillId="25" borderId="74" xfId="64" applyFont="1" applyFill="1" applyBorder="1" applyAlignment="1">
      <alignment vertical="center" shrinkToFit="1"/>
      <protection/>
    </xf>
    <xf numFmtId="0" fontId="2" fillId="0" borderId="0" xfId="0" applyFont="1" applyAlignment="1">
      <alignment vertical="center"/>
    </xf>
    <xf numFmtId="0" fontId="34" fillId="24" borderId="0" xfId="0" applyFont="1" applyFill="1" applyAlignment="1">
      <alignment vertical="center"/>
    </xf>
    <xf numFmtId="0" fontId="38" fillId="30" borderId="23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8" fillId="30" borderId="75" xfId="0" applyNumberFormat="1" applyFont="1" applyFill="1" applyBorder="1" applyAlignment="1">
      <alignment horizontal="center" vertical="center" shrinkToFit="1"/>
    </xf>
    <xf numFmtId="0" fontId="2" fillId="30" borderId="23" xfId="0" applyFont="1" applyFill="1" applyBorder="1" applyAlignment="1">
      <alignment/>
    </xf>
    <xf numFmtId="0" fontId="2" fillId="30" borderId="22" xfId="0" applyFont="1" applyFill="1" applyBorder="1" applyAlignment="1">
      <alignment/>
    </xf>
    <xf numFmtId="0" fontId="0" fillId="30" borderId="40" xfId="0" applyFill="1" applyBorder="1" applyAlignment="1">
      <alignment/>
    </xf>
    <xf numFmtId="0" fontId="2" fillId="30" borderId="40" xfId="0" applyFont="1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36" xfId="0" applyFill="1" applyBorder="1" applyAlignment="1">
      <alignment/>
    </xf>
    <xf numFmtId="0" fontId="2" fillId="30" borderId="21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36" xfId="0" applyFont="1" applyFill="1" applyBorder="1" applyAlignment="1">
      <alignment/>
    </xf>
    <xf numFmtId="0" fontId="0" fillId="30" borderId="29" xfId="0" applyFill="1" applyBorder="1" applyAlignment="1">
      <alignment/>
    </xf>
    <xf numFmtId="0" fontId="0" fillId="30" borderId="28" xfId="0" applyFill="1" applyBorder="1" applyAlignment="1">
      <alignment/>
    </xf>
    <xf numFmtId="0" fontId="0" fillId="30" borderId="37" xfId="0" applyFill="1" applyBorder="1" applyAlignment="1">
      <alignment/>
    </xf>
    <xf numFmtId="0" fontId="2" fillId="30" borderId="29" xfId="0" applyFont="1" applyFill="1" applyBorder="1" applyAlignment="1">
      <alignment/>
    </xf>
    <xf numFmtId="0" fontId="2" fillId="30" borderId="28" xfId="0" applyFont="1" applyFill="1" applyBorder="1" applyAlignment="1">
      <alignment/>
    </xf>
    <xf numFmtId="0" fontId="2" fillId="30" borderId="37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38" fillId="31" borderId="23" xfId="0" applyNumberFormat="1" applyFont="1" applyFill="1" applyBorder="1" applyAlignment="1">
      <alignment horizontal="center" vertical="center" shrinkToFit="1"/>
    </xf>
    <xf numFmtId="0" fontId="38" fillId="31" borderId="75" xfId="0" applyNumberFormat="1" applyFont="1" applyFill="1" applyBorder="1" applyAlignment="1">
      <alignment horizontal="center" vertical="center" shrinkToFit="1"/>
    </xf>
    <xf numFmtId="0" fontId="2" fillId="31" borderId="23" xfId="0" applyFont="1" applyFill="1" applyBorder="1" applyAlignment="1">
      <alignment/>
    </xf>
    <xf numFmtId="0" fontId="2" fillId="31" borderId="22" xfId="0" applyFont="1" applyFill="1" applyBorder="1" applyAlignment="1">
      <alignment/>
    </xf>
    <xf numFmtId="0" fontId="0" fillId="31" borderId="40" xfId="0" applyFill="1" applyBorder="1" applyAlignment="1">
      <alignment/>
    </xf>
    <xf numFmtId="0" fontId="2" fillId="31" borderId="40" xfId="0" applyFont="1" applyFill="1" applyBorder="1" applyAlignment="1">
      <alignment/>
    </xf>
    <xf numFmtId="0" fontId="0" fillId="31" borderId="21" xfId="0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36" xfId="0" applyFill="1" applyBorder="1" applyAlignment="1">
      <alignment/>
    </xf>
    <xf numFmtId="0" fontId="2" fillId="31" borderId="21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36" xfId="0" applyFont="1" applyFill="1" applyBorder="1" applyAlignment="1">
      <alignment/>
    </xf>
    <xf numFmtId="0" fontId="0" fillId="31" borderId="29" xfId="0" applyFill="1" applyBorder="1" applyAlignment="1">
      <alignment/>
    </xf>
    <xf numFmtId="0" fontId="0" fillId="31" borderId="28" xfId="0" applyFill="1" applyBorder="1" applyAlignment="1">
      <alignment/>
    </xf>
    <xf numFmtId="0" fontId="0" fillId="31" borderId="37" xfId="0" applyFill="1" applyBorder="1" applyAlignment="1">
      <alignment/>
    </xf>
    <xf numFmtId="0" fontId="2" fillId="31" borderId="29" xfId="0" applyFont="1" applyFill="1" applyBorder="1" applyAlignment="1">
      <alignment/>
    </xf>
    <xf numFmtId="0" fontId="2" fillId="31" borderId="28" xfId="0" applyFont="1" applyFill="1" applyBorder="1" applyAlignment="1">
      <alignment/>
    </xf>
    <xf numFmtId="0" fontId="2" fillId="31" borderId="37" xfId="0" applyFont="1" applyFill="1" applyBorder="1" applyAlignment="1">
      <alignment/>
    </xf>
    <xf numFmtId="0" fontId="30" fillId="25" borderId="0" xfId="64" applyFont="1" applyFill="1" applyAlignment="1">
      <alignment vertical="center"/>
      <protection/>
    </xf>
    <xf numFmtId="0" fontId="30" fillId="25" borderId="0" xfId="64" applyFont="1" applyFill="1" applyAlignment="1">
      <alignment/>
      <protection/>
    </xf>
    <xf numFmtId="0" fontId="30" fillId="25" borderId="0" xfId="64" applyNumberFormat="1" applyFont="1" applyFill="1" applyBorder="1" applyAlignment="1">
      <alignment horizontal="center" vertical="center" shrinkToFit="1"/>
      <protection/>
    </xf>
    <xf numFmtId="192" fontId="30" fillId="25" borderId="0" xfId="64" applyNumberFormat="1" applyFont="1" applyFill="1" applyBorder="1" applyAlignment="1">
      <alignment horizontal="left" vertical="center" shrinkToFit="1"/>
      <protection/>
    </xf>
    <xf numFmtId="0" fontId="30" fillId="25" borderId="0" xfId="64" applyFont="1" applyFill="1" applyBorder="1" applyAlignment="1">
      <alignment horizontal="center" vertical="center" shrinkToFit="1"/>
      <protection/>
    </xf>
    <xf numFmtId="0" fontId="59" fillId="25" borderId="0" xfId="64" applyFont="1" applyFill="1" applyBorder="1" applyAlignment="1">
      <alignment horizontal="left" vertical="center"/>
      <protection/>
    </xf>
    <xf numFmtId="0" fontId="30" fillId="25" borderId="0" xfId="64" applyFont="1" applyFill="1" applyBorder="1" applyAlignment="1">
      <alignment horizontal="center" vertical="center"/>
      <protection/>
    </xf>
    <xf numFmtId="0" fontId="59" fillId="25" borderId="0" xfId="64" applyFont="1" applyFill="1" applyBorder="1" applyAlignment="1">
      <alignment horizontal="left" vertical="center" shrinkToFit="1"/>
      <protection/>
    </xf>
    <xf numFmtId="0" fontId="30" fillId="25" borderId="0" xfId="64" applyFont="1" applyFill="1" applyBorder="1" applyAlignment="1">
      <alignment horizontal="left" vertical="center"/>
      <protection/>
    </xf>
    <xf numFmtId="0" fontId="34" fillId="25" borderId="0" xfId="0" applyFont="1" applyFill="1" applyAlignment="1">
      <alignment vertical="center"/>
    </xf>
    <xf numFmtId="0" fontId="34" fillId="25" borderId="21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0" fontId="19" fillId="0" borderId="0" xfId="64" applyFont="1">
      <alignment/>
      <protection/>
    </xf>
    <xf numFmtId="0" fontId="19" fillId="0" borderId="0" xfId="64">
      <alignment/>
      <protection/>
    </xf>
    <xf numFmtId="0" fontId="60" fillId="0" borderId="0" xfId="64" applyFont="1">
      <alignment/>
      <protection/>
    </xf>
    <xf numFmtId="0" fontId="61" fillId="0" borderId="0" xfId="64" applyFont="1" applyAlignment="1">
      <alignment horizontal="left"/>
      <protection/>
    </xf>
    <xf numFmtId="0" fontId="62" fillId="0" borderId="0" xfId="64" applyFont="1" applyAlignment="1">
      <alignment horizontal="right"/>
      <protection/>
    </xf>
    <xf numFmtId="0" fontId="61" fillId="0" borderId="0" xfId="64" applyFont="1">
      <alignment/>
      <protection/>
    </xf>
    <xf numFmtId="0" fontId="19" fillId="24" borderId="0" xfId="64" applyFont="1" applyFill="1">
      <alignment/>
      <protection/>
    </xf>
    <xf numFmtId="0" fontId="62" fillId="24" borderId="0" xfId="64" applyFont="1" applyFill="1" applyAlignment="1">
      <alignment/>
      <protection/>
    </xf>
    <xf numFmtId="0" fontId="61" fillId="24" borderId="0" xfId="64" applyFont="1" applyFill="1">
      <alignment/>
      <protection/>
    </xf>
    <xf numFmtId="0" fontId="19" fillId="24" borderId="0" xfId="64" applyFont="1" applyFill="1" applyBorder="1">
      <alignment/>
      <protection/>
    </xf>
    <xf numFmtId="0" fontId="19" fillId="0" borderId="0" xfId="64" applyFont="1" applyBorder="1">
      <alignment/>
      <protection/>
    </xf>
    <xf numFmtId="0" fontId="19" fillId="24" borderId="0" xfId="64" applyFill="1">
      <alignment/>
      <protection/>
    </xf>
    <xf numFmtId="0" fontId="61" fillId="24" borderId="0" xfId="64" applyFont="1" applyFill="1" applyAlignment="1">
      <alignment/>
      <protection/>
    </xf>
    <xf numFmtId="0" fontId="38" fillId="24" borderId="0" xfId="64" applyFont="1" applyFill="1" applyBorder="1" applyAlignment="1">
      <alignment vertical="center"/>
      <protection/>
    </xf>
    <xf numFmtId="0" fontId="61" fillId="24" borderId="0" xfId="64" applyFont="1" applyFill="1" applyAlignment="1">
      <alignment horizontal="left"/>
      <protection/>
    </xf>
    <xf numFmtId="0" fontId="63" fillId="24" borderId="0" xfId="64" applyFont="1" applyFill="1">
      <alignment/>
      <protection/>
    </xf>
    <xf numFmtId="0" fontId="64" fillId="24" borderId="0" xfId="64" applyFont="1" applyFill="1" applyAlignment="1" quotePrefix="1">
      <alignment horizontal="left"/>
      <protection/>
    </xf>
    <xf numFmtId="0" fontId="65" fillId="24" borderId="0" xfId="64" applyFont="1" applyFill="1" applyAlignment="1">
      <alignment horizontal="left"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Alignment="1" quotePrefix="1">
      <alignment horizontal="left"/>
      <protection/>
    </xf>
    <xf numFmtId="38" fontId="38" fillId="30" borderId="22" xfId="49" applyFont="1" applyFill="1" applyBorder="1" applyAlignment="1">
      <alignment horizontal="center" vertical="center" wrapText="1" shrinkToFit="1"/>
    </xf>
    <xf numFmtId="38" fontId="38" fillId="30" borderId="40" xfId="49" applyFont="1" applyFill="1" applyBorder="1" applyAlignment="1">
      <alignment horizontal="center" vertical="center" wrapText="1" shrinkToFit="1"/>
    </xf>
    <xf numFmtId="38" fontId="38" fillId="30" borderId="28" xfId="49" applyFont="1" applyFill="1" applyBorder="1" applyAlignment="1">
      <alignment horizontal="center" vertical="center" wrapText="1" shrinkToFit="1"/>
    </xf>
    <xf numFmtId="38" fontId="38" fillId="30" borderId="37" xfId="49" applyFont="1" applyFill="1" applyBorder="1" applyAlignment="1">
      <alignment horizontal="center" vertical="center" wrapText="1" shrinkToFit="1"/>
    </xf>
    <xf numFmtId="38" fontId="38" fillId="31" borderId="22" xfId="49" applyFont="1" applyFill="1" applyBorder="1" applyAlignment="1">
      <alignment horizontal="center" vertical="center" shrinkToFit="1"/>
    </xf>
    <xf numFmtId="38" fontId="38" fillId="31" borderId="40" xfId="49" applyFont="1" applyFill="1" applyBorder="1" applyAlignment="1">
      <alignment horizontal="center" vertical="center" shrinkToFit="1"/>
    </xf>
    <xf numFmtId="38" fontId="38" fillId="31" borderId="26" xfId="49" applyFont="1" applyFill="1" applyBorder="1" applyAlignment="1">
      <alignment horizontal="center" vertical="center" shrinkToFit="1"/>
    </xf>
    <xf numFmtId="38" fontId="38" fillId="31" borderId="76" xfId="49" applyFont="1" applyFill="1" applyBorder="1" applyAlignment="1">
      <alignment horizontal="center" vertical="center" shrinkToFit="1"/>
    </xf>
    <xf numFmtId="38" fontId="38" fillId="31" borderId="77" xfId="49" applyFont="1" applyFill="1" applyBorder="1" applyAlignment="1">
      <alignment horizontal="center" vertical="center" shrinkToFit="1"/>
    </xf>
    <xf numFmtId="38" fontId="38" fillId="31" borderId="78" xfId="49" applyFont="1" applyFill="1" applyBorder="1" applyAlignment="1">
      <alignment horizontal="center" vertical="center" shrinkToFit="1"/>
    </xf>
    <xf numFmtId="38" fontId="38" fillId="31" borderId="75" xfId="0" applyNumberFormat="1" applyFont="1" applyFill="1" applyBorder="1" applyAlignment="1">
      <alignment horizontal="center" vertical="center" shrinkToFit="1"/>
    </xf>
    <xf numFmtId="0" fontId="38" fillId="31" borderId="26" xfId="0" applyNumberFormat="1" applyFont="1" applyFill="1" applyBorder="1" applyAlignment="1">
      <alignment horizontal="center" vertical="center" shrinkToFit="1"/>
    </xf>
    <xf numFmtId="38" fontId="38" fillId="31" borderId="79" xfId="49" applyFont="1" applyFill="1" applyBorder="1" applyAlignment="1">
      <alignment horizontal="center" vertical="center" shrinkToFit="1"/>
    </xf>
    <xf numFmtId="38" fontId="38" fillId="31" borderId="80" xfId="49" applyFont="1" applyFill="1" applyBorder="1" applyAlignment="1">
      <alignment horizontal="center" vertical="center" shrinkToFit="1"/>
    </xf>
    <xf numFmtId="38" fontId="38" fillId="31" borderId="23" xfId="0" applyNumberFormat="1" applyFont="1" applyFill="1" applyBorder="1" applyAlignment="1">
      <alignment horizontal="center" vertical="center" shrinkToFit="1"/>
    </xf>
    <xf numFmtId="0" fontId="38" fillId="31" borderId="22" xfId="0" applyNumberFormat="1" applyFont="1" applyFill="1" applyBorder="1" applyAlignment="1">
      <alignment horizontal="center" vertical="center" shrinkToFit="1"/>
    </xf>
    <xf numFmtId="0" fontId="58" fillId="24" borderId="28" xfId="0" applyNumberFormat="1" applyFont="1" applyFill="1" applyBorder="1" applyAlignment="1">
      <alignment horizontal="left" shrinkToFit="1"/>
    </xf>
    <xf numFmtId="0" fontId="38" fillId="30" borderId="75" xfId="0" applyNumberFormat="1" applyFont="1" applyFill="1" applyBorder="1" applyAlignment="1">
      <alignment horizontal="center" vertical="center" shrinkToFit="1"/>
    </xf>
    <xf numFmtId="0" fontId="38" fillId="30" borderId="26" xfId="0" applyNumberFormat="1" applyFont="1" applyFill="1" applyBorder="1" applyAlignment="1">
      <alignment horizontal="center" vertical="center" shrinkToFit="1"/>
    </xf>
    <xf numFmtId="38" fontId="38" fillId="30" borderId="26" xfId="49" applyFont="1" applyFill="1" applyBorder="1" applyAlignment="1">
      <alignment horizontal="center" vertical="center" shrinkToFit="1"/>
    </xf>
    <xf numFmtId="38" fontId="38" fillId="30" borderId="76" xfId="49" applyFont="1" applyFill="1" applyBorder="1" applyAlignment="1">
      <alignment horizontal="center" vertical="center" shrinkToFit="1"/>
    </xf>
    <xf numFmtId="0" fontId="58" fillId="24" borderId="0" xfId="0" applyNumberFormat="1" applyFont="1" applyFill="1" applyBorder="1" applyAlignment="1">
      <alignment horizontal="left" shrinkToFit="1"/>
    </xf>
    <xf numFmtId="38" fontId="38" fillId="30" borderId="22" xfId="49" applyFont="1" applyFill="1" applyBorder="1" applyAlignment="1">
      <alignment horizontal="center" vertical="center" shrinkToFit="1"/>
    </xf>
    <xf numFmtId="38" fontId="38" fillId="30" borderId="40" xfId="49" applyFont="1" applyFill="1" applyBorder="1" applyAlignment="1">
      <alignment horizontal="center" vertical="center" shrinkToFit="1"/>
    </xf>
    <xf numFmtId="38" fontId="38" fillId="30" borderId="23" xfId="0" applyNumberFormat="1" applyFont="1" applyFill="1" applyBorder="1" applyAlignment="1">
      <alignment horizontal="center" vertical="center" shrinkToFit="1"/>
    </xf>
    <xf numFmtId="0" fontId="38" fillId="30" borderId="22" xfId="0" applyNumberFormat="1" applyFont="1" applyFill="1" applyBorder="1" applyAlignment="1">
      <alignment horizontal="center" vertical="center" shrinkToFit="1"/>
    </xf>
    <xf numFmtId="38" fontId="38" fillId="30" borderId="77" xfId="49" applyFont="1" applyFill="1" applyBorder="1" applyAlignment="1">
      <alignment horizontal="center" vertical="center" shrinkToFit="1"/>
    </xf>
    <xf numFmtId="38" fontId="38" fillId="30" borderId="78" xfId="49" applyFont="1" applyFill="1" applyBorder="1" applyAlignment="1">
      <alignment horizontal="center" vertical="center" shrinkToFit="1"/>
    </xf>
    <xf numFmtId="38" fontId="38" fillId="30" borderId="75" xfId="0" applyNumberFormat="1" applyFont="1" applyFill="1" applyBorder="1" applyAlignment="1">
      <alignment horizontal="center" vertical="center" shrinkToFit="1"/>
    </xf>
    <xf numFmtId="38" fontId="38" fillId="30" borderId="79" xfId="49" applyFont="1" applyFill="1" applyBorder="1" applyAlignment="1">
      <alignment horizontal="center" vertical="center" shrinkToFit="1"/>
    </xf>
    <xf numFmtId="38" fontId="38" fillId="30" borderId="80" xfId="49" applyFont="1" applyFill="1" applyBorder="1" applyAlignment="1">
      <alignment horizontal="center" vertical="center" shrinkToFit="1"/>
    </xf>
    <xf numFmtId="0" fontId="33" fillId="25" borderId="34" xfId="64" applyFont="1" applyFill="1" applyBorder="1" applyAlignment="1">
      <alignment horizontal="center" shrinkToFit="1"/>
      <protection/>
    </xf>
    <xf numFmtId="0" fontId="33" fillId="25" borderId="32" xfId="64" applyFont="1" applyFill="1" applyBorder="1" applyAlignment="1">
      <alignment horizontal="center" shrinkToFit="1"/>
      <protection/>
    </xf>
    <xf numFmtId="0" fontId="30" fillId="32" borderId="81" xfId="64" applyFont="1" applyFill="1" applyBorder="1" applyAlignment="1">
      <alignment horizontal="center" vertical="center" shrinkToFit="1"/>
      <protection/>
    </xf>
    <xf numFmtId="0" fontId="30" fillId="32" borderId="77" xfId="64" applyFont="1" applyFill="1" applyBorder="1" applyAlignment="1">
      <alignment horizontal="center" vertical="center" shrinkToFit="1"/>
      <protection/>
    </xf>
    <xf numFmtId="38" fontId="30" fillId="32" borderId="77" xfId="64" applyNumberFormat="1" applyFont="1" applyFill="1" applyBorder="1" applyAlignment="1">
      <alignment horizontal="center" vertical="center" shrinkToFit="1"/>
      <protection/>
    </xf>
    <xf numFmtId="38" fontId="30" fillId="32" borderId="78" xfId="64" applyNumberFormat="1" applyFont="1" applyFill="1" applyBorder="1" applyAlignment="1">
      <alignment horizontal="center" vertical="center" shrinkToFit="1"/>
      <protection/>
    </xf>
    <xf numFmtId="0" fontId="33" fillId="24" borderId="40" xfId="64" applyNumberFormat="1" applyFont="1" applyFill="1" applyBorder="1" applyAlignment="1">
      <alignment horizontal="center" vertical="center" shrinkToFit="1"/>
      <protection/>
    </xf>
    <xf numFmtId="0" fontId="33" fillId="24" borderId="36" xfId="64" applyNumberFormat="1" applyFont="1" applyFill="1" applyBorder="1" applyAlignment="1">
      <alignment horizontal="center" vertical="center" shrinkToFit="1"/>
      <protection/>
    </xf>
    <xf numFmtId="0" fontId="33" fillId="24" borderId="37" xfId="64" applyNumberFormat="1" applyFont="1" applyFill="1" applyBorder="1" applyAlignment="1">
      <alignment horizontal="center" vertical="center" shrinkToFit="1"/>
      <protection/>
    </xf>
    <xf numFmtId="0" fontId="33" fillId="24" borderId="38" xfId="64" applyNumberFormat="1" applyFont="1" applyFill="1" applyBorder="1" applyAlignment="1">
      <alignment horizontal="center" vertical="center" shrinkToFit="1"/>
      <protection/>
    </xf>
    <xf numFmtId="0" fontId="33" fillId="24" borderId="16" xfId="64" applyNumberFormat="1" applyFont="1" applyFill="1" applyBorder="1" applyAlignment="1">
      <alignment horizontal="center" vertical="center" shrinkToFit="1"/>
      <protection/>
    </xf>
    <xf numFmtId="0" fontId="33" fillId="25" borderId="54" xfId="64" applyNumberFormat="1" applyFont="1" applyFill="1" applyBorder="1" applyAlignment="1">
      <alignment horizontal="center" vertical="center" shrinkToFit="1"/>
      <protection/>
    </xf>
    <xf numFmtId="0" fontId="33" fillId="24" borderId="40" xfId="64" applyFont="1" applyFill="1" applyBorder="1" applyAlignment="1">
      <alignment horizontal="right" vertical="center" shrinkToFit="1"/>
      <protection/>
    </xf>
    <xf numFmtId="0" fontId="33" fillId="25" borderId="36" xfId="64" applyFont="1" applyFill="1" applyBorder="1" applyAlignment="1">
      <alignment horizontal="right" vertical="center" shrinkToFit="1"/>
      <protection/>
    </xf>
    <xf numFmtId="0" fontId="33" fillId="24" borderId="82" xfId="64" applyFont="1" applyFill="1" applyBorder="1" applyAlignment="1">
      <alignment horizontal="right" vertical="center" shrinkToFit="1"/>
      <protection/>
    </xf>
    <xf numFmtId="0" fontId="32" fillId="25" borderId="18" xfId="64" applyFont="1" applyFill="1" applyBorder="1" applyAlignment="1">
      <alignment horizontal="center" vertical="center" shrinkToFit="1"/>
      <protection/>
    </xf>
    <xf numFmtId="0" fontId="32" fillId="25" borderId="14" xfId="64" applyFont="1" applyFill="1" applyBorder="1" applyAlignment="1">
      <alignment horizontal="center" vertical="center" shrinkToFit="1"/>
      <protection/>
    </xf>
    <xf numFmtId="0" fontId="32" fillId="25" borderId="82" xfId="64" applyFont="1" applyFill="1" applyBorder="1" applyAlignment="1">
      <alignment horizontal="center" vertical="center" shrinkToFit="1"/>
      <protection/>
    </xf>
    <xf numFmtId="0" fontId="32" fillId="25" borderId="13" xfId="64" applyFont="1" applyFill="1" applyBorder="1" applyAlignment="1">
      <alignment horizontal="center" vertical="center" shrinkToFit="1"/>
      <protection/>
    </xf>
    <xf numFmtId="0" fontId="33" fillId="25" borderId="33" xfId="64" applyFont="1" applyFill="1" applyBorder="1" applyAlignment="1">
      <alignment horizontal="center" shrinkToFit="1"/>
      <protection/>
    </xf>
    <xf numFmtId="0" fontId="33" fillId="25" borderId="34" xfId="64" applyFont="1" applyFill="1" applyBorder="1" applyAlignment="1">
      <alignment horizontal="center"/>
      <protection/>
    </xf>
    <xf numFmtId="0" fontId="33" fillId="25" borderId="33" xfId="64" applyFont="1" applyFill="1" applyBorder="1" applyAlignment="1">
      <alignment horizontal="center"/>
      <protection/>
    </xf>
    <xf numFmtId="0" fontId="33" fillId="25" borderId="32" xfId="64" applyFont="1" applyFill="1" applyBorder="1" applyAlignment="1">
      <alignment horizontal="center"/>
      <protection/>
    </xf>
    <xf numFmtId="0" fontId="33" fillId="24" borderId="83" xfId="64" applyNumberFormat="1" applyFont="1" applyFill="1" applyBorder="1" applyAlignment="1">
      <alignment horizontal="center" vertical="center" shrinkToFit="1"/>
      <protection/>
    </xf>
    <xf numFmtId="0" fontId="33" fillId="24" borderId="84" xfId="64" applyNumberFormat="1" applyFont="1" applyFill="1" applyBorder="1" applyAlignment="1">
      <alignment horizontal="center" vertical="center" shrinkToFit="1"/>
      <protection/>
    </xf>
    <xf numFmtId="0" fontId="32" fillId="25" borderId="17" xfId="64" applyFont="1" applyFill="1" applyBorder="1" applyAlignment="1">
      <alignment horizontal="center" vertical="center"/>
      <protection/>
    </xf>
    <xf numFmtId="0" fontId="32" fillId="25" borderId="0" xfId="64" applyFont="1" applyFill="1" applyBorder="1" applyAlignment="1">
      <alignment horizontal="center" vertical="center"/>
      <protection/>
    </xf>
    <xf numFmtId="0" fontId="32" fillId="25" borderId="16" xfId="64" applyFont="1" applyFill="1" applyBorder="1" applyAlignment="1">
      <alignment horizontal="center" vertical="center"/>
      <protection/>
    </xf>
    <xf numFmtId="0" fontId="33" fillId="25" borderId="27" xfId="64" applyFont="1" applyFill="1" applyBorder="1" applyAlignment="1">
      <alignment horizontal="center" shrinkToFit="1"/>
      <protection/>
    </xf>
    <xf numFmtId="0" fontId="33" fillId="25" borderId="26" xfId="64" applyFont="1" applyFill="1" applyBorder="1" applyAlignment="1">
      <alignment horizontal="center" shrinkToFit="1"/>
      <protection/>
    </xf>
    <xf numFmtId="0" fontId="33" fillId="24" borderId="85" xfId="64" applyNumberFormat="1" applyFont="1" applyFill="1" applyBorder="1" applyAlignment="1">
      <alignment horizontal="center" vertical="center" shrinkToFit="1"/>
      <protection/>
    </xf>
    <xf numFmtId="0" fontId="33" fillId="24" borderId="86" xfId="64" applyNumberFormat="1" applyFont="1" applyFill="1" applyBorder="1" applyAlignment="1">
      <alignment horizontal="center" vertical="center" shrinkToFit="1"/>
      <protection/>
    </xf>
    <xf numFmtId="0" fontId="33" fillId="24" borderId="22" xfId="64" applyNumberFormat="1" applyFont="1" applyFill="1" applyBorder="1" applyAlignment="1">
      <alignment horizontal="center" vertical="center" shrinkToFit="1"/>
      <protection/>
    </xf>
    <xf numFmtId="0" fontId="33" fillId="25" borderId="0" xfId="64" applyNumberFormat="1" applyFont="1" applyFill="1" applyBorder="1" applyAlignment="1">
      <alignment horizontal="center" vertical="center" shrinkToFit="1"/>
      <protection/>
    </xf>
    <xf numFmtId="0" fontId="33" fillId="25" borderId="28" xfId="64" applyNumberFormat="1" applyFont="1" applyFill="1" applyBorder="1" applyAlignment="1">
      <alignment horizontal="center" vertical="center" shrinkToFit="1"/>
      <protection/>
    </xf>
    <xf numFmtId="0" fontId="33" fillId="25" borderId="56" xfId="64" applyNumberFormat="1" applyFont="1" applyFill="1" applyBorder="1" applyAlignment="1">
      <alignment horizontal="center" vertical="center" shrinkToFit="1"/>
      <protection/>
    </xf>
    <xf numFmtId="0" fontId="33" fillId="25" borderId="58" xfId="64" applyNumberFormat="1" applyFont="1" applyFill="1" applyBorder="1" applyAlignment="1">
      <alignment horizontal="center" vertical="center" shrinkToFit="1"/>
      <protection/>
    </xf>
    <xf numFmtId="0" fontId="33" fillId="25" borderId="60" xfId="64" applyNumberFormat="1" applyFont="1" applyFill="1" applyBorder="1" applyAlignment="1">
      <alignment horizontal="center" vertical="center" shrinkToFit="1"/>
      <protection/>
    </xf>
    <xf numFmtId="0" fontId="33" fillId="25" borderId="87" xfId="64" applyNumberFormat="1" applyFont="1" applyFill="1" applyBorder="1" applyAlignment="1">
      <alignment horizontal="center" vertical="center" shrinkToFit="1"/>
      <protection/>
    </xf>
    <xf numFmtId="0" fontId="33" fillId="25" borderId="88" xfId="64" applyNumberFormat="1" applyFont="1" applyFill="1" applyBorder="1" applyAlignment="1">
      <alignment horizontal="center" vertical="center" shrinkToFit="1"/>
      <protection/>
    </xf>
    <xf numFmtId="0" fontId="33" fillId="25" borderId="89" xfId="64" applyNumberFormat="1" applyFont="1" applyFill="1" applyBorder="1" applyAlignment="1">
      <alignment horizontal="center" vertical="center" shrinkToFit="1"/>
      <protection/>
    </xf>
    <xf numFmtId="0" fontId="33" fillId="24" borderId="31" xfId="64" applyNumberFormat="1" applyFont="1" applyFill="1" applyBorder="1" applyAlignment="1">
      <alignment horizontal="center" vertical="center" shrinkToFit="1"/>
      <protection/>
    </xf>
    <xf numFmtId="0" fontId="32" fillId="25" borderId="35" xfId="64" applyFont="1" applyFill="1" applyBorder="1" applyAlignment="1">
      <alignment horizontal="center" vertical="center" shrinkToFit="1"/>
      <protection/>
    </xf>
    <xf numFmtId="0" fontId="32" fillId="25" borderId="31" xfId="64" applyFont="1" applyFill="1" applyBorder="1" applyAlignment="1">
      <alignment horizontal="center" vertical="center" shrinkToFit="1"/>
      <protection/>
    </xf>
    <xf numFmtId="0" fontId="32" fillId="25" borderId="84" xfId="64" applyFont="1" applyFill="1" applyBorder="1" applyAlignment="1">
      <alignment horizontal="center" vertical="center" shrinkToFit="1"/>
      <protection/>
    </xf>
    <xf numFmtId="0" fontId="33" fillId="25" borderId="40" xfId="64" applyFont="1" applyFill="1" applyBorder="1" applyAlignment="1">
      <alignment horizontal="center" vertical="center" shrinkToFit="1"/>
      <protection/>
    </xf>
    <xf numFmtId="0" fontId="33" fillId="25" borderId="36" xfId="64" applyFont="1" applyFill="1" applyBorder="1" applyAlignment="1">
      <alignment horizontal="center" vertical="center" shrinkToFit="1"/>
      <protection/>
    </xf>
    <xf numFmtId="0" fontId="33" fillId="25" borderId="37" xfId="64" applyFont="1" applyFill="1" applyBorder="1" applyAlignment="1">
      <alignment horizontal="center" vertical="center" shrinkToFit="1"/>
      <protection/>
    </xf>
    <xf numFmtId="0" fontId="33" fillId="25" borderId="90" xfId="64" applyFont="1" applyFill="1" applyBorder="1" applyAlignment="1">
      <alignment horizontal="center" vertical="center" shrinkToFit="1"/>
      <protection/>
    </xf>
    <xf numFmtId="0" fontId="33" fillId="25" borderId="91" xfId="64" applyFont="1" applyFill="1" applyBorder="1" applyAlignment="1">
      <alignment horizontal="center" vertical="center" shrinkToFit="1"/>
      <protection/>
    </xf>
    <xf numFmtId="0" fontId="33" fillId="25" borderId="92" xfId="64" applyFont="1" applyFill="1" applyBorder="1" applyAlignment="1">
      <alignment horizontal="center" vertical="center" shrinkToFit="1"/>
      <protection/>
    </xf>
    <xf numFmtId="0" fontId="33" fillId="25" borderId="93" xfId="64" applyFont="1" applyFill="1" applyBorder="1" applyAlignment="1">
      <alignment horizontal="center" vertical="center" shrinkToFit="1"/>
      <protection/>
    </xf>
    <xf numFmtId="0" fontId="33" fillId="25" borderId="94" xfId="64" applyFont="1" applyFill="1" applyBorder="1" applyAlignment="1">
      <alignment horizontal="center" vertical="center" shrinkToFit="1"/>
      <protection/>
    </xf>
    <xf numFmtId="0" fontId="33" fillId="25" borderId="95" xfId="64" applyFont="1" applyFill="1" applyBorder="1" applyAlignment="1">
      <alignment horizontal="center" vertical="center" shrinkToFit="1"/>
      <protection/>
    </xf>
    <xf numFmtId="0" fontId="33" fillId="25" borderId="96" xfId="64" applyFont="1" applyFill="1" applyBorder="1" applyAlignment="1">
      <alignment horizontal="center" vertical="center" shrinkToFit="1"/>
      <protection/>
    </xf>
    <xf numFmtId="0" fontId="33" fillId="25" borderId="97" xfId="64" applyFont="1" applyFill="1" applyBorder="1" applyAlignment="1">
      <alignment horizontal="center" vertical="center" shrinkToFit="1"/>
      <protection/>
    </xf>
    <xf numFmtId="0" fontId="33" fillId="25" borderId="98" xfId="64" applyFont="1" applyFill="1" applyBorder="1" applyAlignment="1">
      <alignment horizontal="center" vertical="center" shrinkToFit="1"/>
      <protection/>
    </xf>
    <xf numFmtId="193" fontId="40" fillId="26" borderId="24" xfId="64" applyNumberFormat="1" applyFont="1" applyFill="1" applyBorder="1" applyAlignment="1">
      <alignment horizontal="center" vertical="center" shrinkToFit="1"/>
      <protection/>
    </xf>
    <xf numFmtId="193" fontId="40" fillId="26" borderId="22" xfId="64" applyNumberFormat="1" applyFont="1" applyFill="1" applyBorder="1" applyAlignment="1">
      <alignment horizontal="center" vertical="center" shrinkToFit="1"/>
      <protection/>
    </xf>
    <xf numFmtId="193" fontId="40" fillId="26" borderId="38" xfId="64" applyNumberFormat="1" applyFont="1" applyFill="1" applyBorder="1" applyAlignment="1">
      <alignment horizontal="center" vertical="center" shrinkToFit="1"/>
      <protection/>
    </xf>
    <xf numFmtId="193" fontId="40" fillId="26" borderId="17" xfId="64" applyNumberFormat="1" applyFont="1" applyFill="1" applyBorder="1" applyAlignment="1">
      <alignment horizontal="center" vertical="center" shrinkToFit="1"/>
      <protection/>
    </xf>
    <xf numFmtId="193" fontId="40" fillId="26" borderId="0" xfId="64" applyNumberFormat="1" applyFont="1" applyFill="1" applyBorder="1" applyAlignment="1">
      <alignment horizontal="center" vertical="center" shrinkToFit="1"/>
      <protection/>
    </xf>
    <xf numFmtId="193" fontId="40" fillId="26" borderId="16" xfId="64" applyNumberFormat="1" applyFont="1" applyFill="1" applyBorder="1" applyAlignment="1">
      <alignment horizontal="center" vertical="center" shrinkToFit="1"/>
      <protection/>
    </xf>
    <xf numFmtId="0" fontId="33" fillId="24" borderId="84" xfId="64" applyNumberFormat="1" applyFont="1" applyFill="1" applyBorder="1" applyAlignment="1">
      <alignment horizontal="right" vertical="center" shrinkToFit="1"/>
      <protection/>
    </xf>
    <xf numFmtId="0" fontId="33" fillId="24" borderId="16" xfId="64" applyNumberFormat="1" applyFont="1" applyFill="1" applyBorder="1" applyAlignment="1">
      <alignment horizontal="right" vertical="center" shrinkToFit="1"/>
      <protection/>
    </xf>
    <xf numFmtId="0" fontId="33" fillId="24" borderId="54" xfId="64" applyNumberFormat="1" applyFont="1" applyFill="1" applyBorder="1" applyAlignment="1">
      <alignment horizontal="right" vertical="center" shrinkToFit="1"/>
      <protection/>
    </xf>
    <xf numFmtId="38" fontId="30" fillId="32" borderId="77" xfId="49" applyFont="1" applyFill="1" applyBorder="1" applyAlignment="1">
      <alignment horizontal="center" vertical="center" shrinkToFit="1"/>
    </xf>
    <xf numFmtId="38" fontId="30" fillId="32" borderId="78" xfId="49" applyFont="1" applyFill="1" applyBorder="1" applyAlignment="1">
      <alignment horizontal="center" vertical="center" shrinkToFit="1"/>
    </xf>
    <xf numFmtId="0" fontId="33" fillId="25" borderId="82" xfId="64" applyFont="1" applyFill="1" applyBorder="1" applyAlignment="1">
      <alignment horizontal="center" vertical="center" shrinkToFit="1"/>
      <protection/>
    </xf>
    <xf numFmtId="0" fontId="33" fillId="25" borderId="99" xfId="64" applyFont="1" applyFill="1" applyBorder="1" applyAlignment="1">
      <alignment horizontal="center" vertical="center" shrinkToFit="1"/>
      <protection/>
    </xf>
    <xf numFmtId="0" fontId="33" fillId="25" borderId="100" xfId="64" applyFont="1" applyFill="1" applyBorder="1" applyAlignment="1">
      <alignment horizontal="center" vertical="center" shrinkToFit="1"/>
      <protection/>
    </xf>
    <xf numFmtId="0" fontId="33" fillId="25" borderId="101" xfId="64" applyFont="1" applyFill="1" applyBorder="1" applyAlignment="1">
      <alignment horizontal="center" vertical="center" shrinkToFit="1"/>
      <protection/>
    </xf>
    <xf numFmtId="0" fontId="33" fillId="24" borderId="36" xfId="64" applyNumberFormat="1" applyFont="1" applyFill="1" applyBorder="1" applyAlignment="1">
      <alignment horizontal="right" vertical="center" shrinkToFit="1"/>
      <protection/>
    </xf>
    <xf numFmtId="0" fontId="33" fillId="24" borderId="37" xfId="64" applyNumberFormat="1" applyFont="1" applyFill="1" applyBorder="1" applyAlignment="1">
      <alignment horizontal="right" vertical="center" shrinkToFit="1"/>
      <protection/>
    </xf>
    <xf numFmtId="0" fontId="33" fillId="25" borderId="102" xfId="64" applyFont="1" applyFill="1" applyBorder="1" applyAlignment="1">
      <alignment horizontal="center" vertical="center" shrinkToFit="1"/>
      <protection/>
    </xf>
    <xf numFmtId="0" fontId="33" fillId="25" borderId="103" xfId="64" applyFont="1" applyFill="1" applyBorder="1" applyAlignment="1">
      <alignment horizontal="center" vertical="center" shrinkToFit="1"/>
      <protection/>
    </xf>
    <xf numFmtId="0" fontId="33" fillId="25" borderId="104" xfId="64" applyFont="1" applyFill="1" applyBorder="1" applyAlignment="1">
      <alignment horizontal="center" vertical="center" shrinkToFit="1"/>
      <protection/>
    </xf>
    <xf numFmtId="0" fontId="33" fillId="25" borderId="105" xfId="64" applyFont="1" applyFill="1" applyBorder="1" applyAlignment="1">
      <alignment horizontal="center" vertical="center" shrinkToFit="1"/>
      <protection/>
    </xf>
    <xf numFmtId="0" fontId="33" fillId="25" borderId="106" xfId="64" applyFont="1" applyFill="1" applyBorder="1" applyAlignment="1">
      <alignment horizontal="center" vertical="center" shrinkToFit="1"/>
      <protection/>
    </xf>
    <xf numFmtId="193" fontId="40" fillId="26" borderId="107" xfId="64" applyNumberFormat="1" applyFont="1" applyFill="1" applyBorder="1" applyAlignment="1">
      <alignment horizontal="center" vertical="center" shrinkToFit="1"/>
      <protection/>
    </xf>
    <xf numFmtId="193" fontId="40" fillId="26" borderId="31" xfId="64" applyNumberFormat="1" applyFont="1" applyFill="1" applyBorder="1" applyAlignment="1">
      <alignment horizontal="center" vertical="center" shrinkToFit="1"/>
      <protection/>
    </xf>
    <xf numFmtId="193" fontId="40" fillId="26" borderId="84" xfId="64" applyNumberFormat="1" applyFont="1" applyFill="1" applyBorder="1" applyAlignment="1">
      <alignment horizontal="center" vertical="center" shrinkToFit="1"/>
      <protection/>
    </xf>
    <xf numFmtId="205" fontId="30" fillId="32" borderId="77" xfId="64" applyNumberFormat="1" applyFont="1" applyFill="1" applyBorder="1" applyAlignment="1">
      <alignment horizontal="center" vertical="center" shrinkToFit="1"/>
      <protection/>
    </xf>
    <xf numFmtId="205" fontId="30" fillId="32" borderId="78" xfId="64" applyNumberFormat="1" applyFont="1" applyFill="1" applyBorder="1" applyAlignment="1">
      <alignment horizontal="center" vertical="center" shrinkToFit="1"/>
      <protection/>
    </xf>
    <xf numFmtId="0" fontId="47" fillId="25" borderId="107" xfId="64" applyFont="1" applyFill="1" applyBorder="1" applyAlignment="1">
      <alignment horizontal="left" vertical="center" shrinkToFit="1"/>
      <protection/>
    </xf>
    <xf numFmtId="0" fontId="47" fillId="25" borderId="84" xfId="64" applyFont="1" applyFill="1" applyBorder="1" applyAlignment="1">
      <alignment horizontal="left" vertical="center" shrinkToFit="1"/>
      <protection/>
    </xf>
    <xf numFmtId="0" fontId="47" fillId="25" borderId="15" xfId="64" applyFont="1" applyFill="1" applyBorder="1" applyAlignment="1">
      <alignment horizontal="left" vertical="center" shrinkToFit="1"/>
      <protection/>
    </xf>
    <xf numFmtId="0" fontId="47" fillId="25" borderId="13" xfId="64" applyFont="1" applyFill="1" applyBorder="1" applyAlignment="1">
      <alignment horizontal="left" vertical="center" shrinkToFit="1"/>
      <protection/>
    </xf>
    <xf numFmtId="0" fontId="32" fillId="25" borderId="107" xfId="64" applyFont="1" applyFill="1" applyBorder="1" applyAlignment="1">
      <alignment horizontal="center" vertical="center" shrinkToFit="1"/>
      <protection/>
    </xf>
    <xf numFmtId="0" fontId="32" fillId="25" borderId="83" xfId="64" applyFont="1" applyFill="1" applyBorder="1" applyAlignment="1">
      <alignment horizontal="center" vertical="center" shrinkToFit="1"/>
      <protection/>
    </xf>
    <xf numFmtId="0" fontId="32" fillId="25" borderId="107" xfId="64" applyFont="1" applyFill="1" applyBorder="1" applyAlignment="1">
      <alignment horizontal="center" vertical="center"/>
      <protection/>
    </xf>
    <xf numFmtId="0" fontId="32" fillId="25" borderId="31" xfId="64" applyFont="1" applyFill="1" applyBorder="1" applyAlignment="1">
      <alignment horizontal="center" vertical="center"/>
      <protection/>
    </xf>
    <xf numFmtId="0" fontId="32" fillId="25" borderId="84" xfId="64" applyFont="1" applyFill="1" applyBorder="1" applyAlignment="1">
      <alignment horizontal="center" vertical="center"/>
      <protection/>
    </xf>
    <xf numFmtId="0" fontId="32" fillId="25" borderId="15" xfId="64" applyFont="1" applyFill="1" applyBorder="1" applyAlignment="1">
      <alignment horizontal="center" vertical="center" shrinkToFit="1"/>
      <protection/>
    </xf>
    <xf numFmtId="0" fontId="56" fillId="25" borderId="0" xfId="64" applyFont="1" applyFill="1" applyAlignment="1">
      <alignment horizontal="left" vertical="center"/>
      <protection/>
    </xf>
    <xf numFmtId="0" fontId="31" fillId="25" borderId="0" xfId="64" applyFont="1" applyFill="1" applyAlignment="1">
      <alignment/>
      <protection/>
    </xf>
    <xf numFmtId="0" fontId="31" fillId="25" borderId="28" xfId="64" applyFont="1" applyFill="1" applyBorder="1" applyAlignment="1">
      <alignment/>
      <protection/>
    </xf>
    <xf numFmtId="0" fontId="31" fillId="25" borderId="0" xfId="64" applyFont="1" applyFill="1" applyAlignment="1">
      <alignment horizontal="left"/>
      <protection/>
    </xf>
    <xf numFmtId="0" fontId="31" fillId="25" borderId="28" xfId="64" applyFont="1" applyFill="1" applyBorder="1" applyAlignment="1">
      <alignment horizontal="left"/>
      <protection/>
    </xf>
    <xf numFmtId="0" fontId="30" fillId="32" borderId="108" xfId="64" applyFont="1" applyFill="1" applyBorder="1" applyAlignment="1">
      <alignment horizontal="center" vertical="center" shrinkToFit="1"/>
      <protection/>
    </xf>
    <xf numFmtId="0" fontId="30" fillId="32" borderId="79" xfId="64" applyFont="1" applyFill="1" applyBorder="1" applyAlignment="1">
      <alignment horizontal="center" vertical="center" shrinkToFit="1"/>
      <protection/>
    </xf>
    <xf numFmtId="38" fontId="30" fillId="32" borderId="79" xfId="49" applyFont="1" applyFill="1" applyBorder="1" applyAlignment="1">
      <alignment horizontal="center" vertical="center" shrinkToFit="1"/>
    </xf>
    <xf numFmtId="38" fontId="30" fillId="32" borderId="80" xfId="49" applyFont="1" applyFill="1" applyBorder="1" applyAlignment="1">
      <alignment horizontal="center" vertical="center" shrinkToFit="1"/>
    </xf>
    <xf numFmtId="0" fontId="31" fillId="25" borderId="0" xfId="0" applyFont="1" applyFill="1" applyBorder="1" applyAlignment="1">
      <alignment horizontal="left"/>
    </xf>
    <xf numFmtId="0" fontId="31" fillId="25" borderId="28" xfId="0" applyFont="1" applyFill="1" applyBorder="1" applyAlignment="1">
      <alignment horizontal="left"/>
    </xf>
    <xf numFmtId="0" fontId="56" fillId="25" borderId="0" xfId="0" applyFont="1" applyFill="1" applyAlignment="1">
      <alignment horizontal="left" vertical="center"/>
    </xf>
    <xf numFmtId="38" fontId="30" fillId="32" borderId="108" xfId="0" applyNumberFormat="1" applyFont="1" applyFill="1" applyBorder="1" applyAlignment="1">
      <alignment horizontal="center" vertical="center"/>
    </xf>
    <xf numFmtId="38" fontId="30" fillId="32" borderId="79" xfId="0" applyNumberFormat="1" applyFont="1" applyFill="1" applyBorder="1" applyAlignment="1">
      <alignment horizontal="center" vertical="center"/>
    </xf>
    <xf numFmtId="190" fontId="30" fillId="32" borderId="79" xfId="0" applyNumberFormat="1" applyFont="1" applyFill="1" applyBorder="1" applyAlignment="1">
      <alignment horizontal="center" vertical="center" shrinkToFit="1"/>
    </xf>
    <xf numFmtId="190" fontId="30" fillId="32" borderId="80" xfId="0" applyNumberFormat="1" applyFont="1" applyFill="1" applyBorder="1" applyAlignment="1">
      <alignment horizontal="center" vertical="center" shrinkToFit="1"/>
    </xf>
    <xf numFmtId="0" fontId="48" fillId="25" borderId="21" xfId="0" applyFont="1" applyFill="1" applyBorder="1" applyAlignment="1">
      <alignment horizontal="left" vertical="center"/>
    </xf>
    <xf numFmtId="0" fontId="48" fillId="25" borderId="0" xfId="0" applyFont="1" applyFill="1" applyAlignment="1">
      <alignment horizontal="left" vertical="center"/>
    </xf>
    <xf numFmtId="38" fontId="30" fillId="32" borderId="81" xfId="0" applyNumberFormat="1" applyFont="1" applyFill="1" applyBorder="1" applyAlignment="1">
      <alignment horizontal="center" vertical="center"/>
    </xf>
    <xf numFmtId="38" fontId="30" fillId="32" borderId="77" xfId="0" applyNumberFormat="1" applyFont="1" applyFill="1" applyBorder="1" applyAlignment="1">
      <alignment horizontal="center" vertical="center"/>
    </xf>
    <xf numFmtId="190" fontId="30" fillId="32" borderId="77" xfId="0" applyNumberFormat="1" applyFont="1" applyFill="1" applyBorder="1" applyAlignment="1">
      <alignment horizontal="center" vertical="center" shrinkToFit="1"/>
    </xf>
    <xf numFmtId="190" fontId="30" fillId="32" borderId="78" xfId="0" applyNumberFormat="1" applyFont="1" applyFill="1" applyBorder="1" applyAlignment="1">
      <alignment horizontal="center" vertical="center" shrinkToFit="1"/>
    </xf>
    <xf numFmtId="0" fontId="33" fillId="25" borderId="37" xfId="64" applyFont="1" applyFill="1" applyBorder="1" applyAlignment="1">
      <alignment horizontal="right" vertical="center" shrinkToFit="1"/>
      <protection/>
    </xf>
    <xf numFmtId="0" fontId="33" fillId="24" borderId="90" xfId="64" applyFont="1" applyFill="1" applyBorder="1" applyAlignment="1">
      <alignment horizontal="right" vertical="center" shrinkToFit="1"/>
      <protection/>
    </xf>
    <xf numFmtId="0" fontId="33" fillId="24" borderId="91" xfId="64" applyFont="1" applyFill="1" applyBorder="1" applyAlignment="1">
      <alignment horizontal="right" vertical="center" shrinkToFit="1"/>
      <protection/>
    </xf>
    <xf numFmtId="0" fontId="33" fillId="24" borderId="92" xfId="64" applyFont="1" applyFill="1" applyBorder="1" applyAlignment="1">
      <alignment horizontal="right" vertical="center" shrinkToFit="1"/>
      <protection/>
    </xf>
    <xf numFmtId="0" fontId="33" fillId="24" borderId="93" xfId="64" applyFont="1" applyFill="1" applyBorder="1" applyAlignment="1">
      <alignment horizontal="right" vertical="center" shrinkToFit="1"/>
      <protection/>
    </xf>
    <xf numFmtId="0" fontId="33" fillId="24" borderId="94" xfId="64" applyFont="1" applyFill="1" applyBorder="1" applyAlignment="1">
      <alignment horizontal="right" vertical="center" shrinkToFit="1"/>
      <protection/>
    </xf>
    <xf numFmtId="0" fontId="33" fillId="24" borderId="95" xfId="64" applyFont="1" applyFill="1" applyBorder="1" applyAlignment="1">
      <alignment horizontal="right" vertical="center" shrinkToFit="1"/>
      <protection/>
    </xf>
    <xf numFmtId="0" fontId="33" fillId="24" borderId="96" xfId="64" applyFont="1" applyFill="1" applyBorder="1" applyAlignment="1">
      <alignment horizontal="right" vertical="center" shrinkToFit="1"/>
      <protection/>
    </xf>
    <xf numFmtId="0" fontId="33" fillId="24" borderId="97" xfId="64" applyFont="1" applyFill="1" applyBorder="1" applyAlignment="1">
      <alignment horizontal="right" vertical="center" shrinkToFit="1"/>
      <protection/>
    </xf>
    <xf numFmtId="0" fontId="33" fillId="24" borderId="98" xfId="64" applyFont="1" applyFill="1" applyBorder="1" applyAlignment="1">
      <alignment horizontal="right" vertical="center" shrinkToFit="1"/>
      <protection/>
    </xf>
    <xf numFmtId="0" fontId="33" fillId="24" borderId="109" xfId="64" applyFont="1" applyFill="1" applyBorder="1" applyAlignment="1">
      <alignment horizontal="right" vertical="center" shrinkToFit="1"/>
      <protection/>
    </xf>
    <xf numFmtId="0" fontId="33" fillId="24" borderId="110" xfId="64" applyFont="1" applyFill="1" applyBorder="1" applyAlignment="1">
      <alignment horizontal="right" vertical="center" shrinkToFit="1"/>
      <protection/>
    </xf>
    <xf numFmtId="0" fontId="33" fillId="24" borderId="99" xfId="64" applyFont="1" applyFill="1" applyBorder="1" applyAlignment="1">
      <alignment horizontal="right" vertical="center" shrinkToFit="1"/>
      <protection/>
    </xf>
    <xf numFmtId="0" fontId="33" fillId="24" borderId="100" xfId="64" applyFont="1" applyFill="1" applyBorder="1" applyAlignment="1">
      <alignment horizontal="right" vertical="center" shrinkToFit="1"/>
      <protection/>
    </xf>
    <xf numFmtId="0" fontId="33" fillId="24" borderId="111" xfId="64" applyFont="1" applyFill="1" applyBorder="1" applyAlignment="1">
      <alignment horizontal="right" vertical="center" shrinkToFit="1"/>
      <protection/>
    </xf>
    <xf numFmtId="0" fontId="33" fillId="24" borderId="102" xfId="64" applyFont="1" applyFill="1" applyBorder="1" applyAlignment="1">
      <alignment horizontal="right" vertical="center" shrinkToFit="1"/>
      <protection/>
    </xf>
    <xf numFmtId="0" fontId="33" fillId="24" borderId="103" xfId="64" applyFont="1" applyFill="1" applyBorder="1" applyAlignment="1">
      <alignment horizontal="right" vertical="center" shrinkToFit="1"/>
      <protection/>
    </xf>
    <xf numFmtId="0" fontId="33" fillId="24" borderId="104" xfId="64" applyFont="1" applyFill="1" applyBorder="1" applyAlignment="1">
      <alignment horizontal="right" vertical="center" shrinkToFit="1"/>
      <protection/>
    </xf>
    <xf numFmtId="0" fontId="33" fillId="24" borderId="105" xfId="64" applyFont="1" applyFill="1" applyBorder="1" applyAlignment="1">
      <alignment horizontal="right" vertical="center" shrinkToFit="1"/>
      <protection/>
    </xf>
    <xf numFmtId="0" fontId="33" fillId="24" borderId="106" xfId="64" applyFont="1" applyFill="1" applyBorder="1" applyAlignment="1">
      <alignment horizontal="right" vertical="center" shrinkToFit="1"/>
      <protection/>
    </xf>
    <xf numFmtId="190" fontId="30" fillId="32" borderId="79" xfId="64" applyNumberFormat="1" applyFont="1" applyFill="1" applyBorder="1" applyAlignment="1">
      <alignment horizontal="center" vertical="center" shrinkToFit="1"/>
      <protection/>
    </xf>
    <xf numFmtId="0" fontId="30" fillId="32" borderId="80" xfId="64" applyFont="1" applyFill="1" applyBorder="1" applyAlignment="1">
      <alignment horizontal="center" vertical="center" shrinkToFit="1"/>
      <protection/>
    </xf>
    <xf numFmtId="0" fontId="33" fillId="24" borderId="22" xfId="64" applyFont="1" applyFill="1" applyBorder="1" applyAlignment="1">
      <alignment horizontal="right" vertical="center" shrinkToFit="1"/>
      <protection/>
    </xf>
    <xf numFmtId="0" fontId="33" fillId="25" borderId="0" xfId="64" applyFont="1" applyFill="1" applyBorder="1" applyAlignment="1">
      <alignment horizontal="right" vertical="center" shrinkToFit="1"/>
      <protection/>
    </xf>
    <xf numFmtId="0" fontId="33" fillId="24" borderId="14" xfId="64" applyFont="1" applyFill="1" applyBorder="1" applyAlignment="1">
      <alignment horizontal="right" vertical="center" shrinkToFit="1"/>
      <protection/>
    </xf>
    <xf numFmtId="0" fontId="33" fillId="25" borderId="14" xfId="64" applyFont="1" applyFill="1" applyBorder="1" applyAlignment="1">
      <alignment horizontal="right" vertical="center" shrinkToFit="1"/>
      <protection/>
    </xf>
    <xf numFmtId="0" fontId="40" fillId="25" borderId="93" xfId="68" applyFont="1" applyFill="1" applyBorder="1" applyAlignment="1">
      <alignment horizontal="right" vertical="center" shrinkToFit="1"/>
      <protection/>
    </xf>
    <xf numFmtId="0" fontId="40" fillId="25" borderId="94" xfId="68" applyFont="1" applyFill="1" applyBorder="1" applyAlignment="1">
      <alignment horizontal="right" vertical="center" shrinkToFit="1"/>
      <protection/>
    </xf>
    <xf numFmtId="0" fontId="40" fillId="25" borderId="110" xfId="68" applyFont="1" applyFill="1" applyBorder="1" applyAlignment="1">
      <alignment horizontal="right" vertical="center" shrinkToFit="1"/>
      <protection/>
    </xf>
    <xf numFmtId="0" fontId="40" fillId="25" borderId="99" xfId="68" applyFont="1" applyFill="1" applyBorder="1" applyAlignment="1">
      <alignment horizontal="right" vertical="center" shrinkToFit="1"/>
      <protection/>
    </xf>
    <xf numFmtId="0" fontId="40" fillId="25" borderId="100" xfId="68" applyFont="1" applyFill="1" applyBorder="1" applyAlignment="1">
      <alignment horizontal="right" vertical="center" shrinkToFit="1"/>
      <protection/>
    </xf>
    <xf numFmtId="0" fontId="40" fillId="25" borderId="111" xfId="68" applyFont="1" applyFill="1" applyBorder="1" applyAlignment="1">
      <alignment horizontal="right" vertical="center" shrinkToFit="1"/>
      <protection/>
    </xf>
    <xf numFmtId="193" fontId="40" fillId="25" borderId="17" xfId="64" applyNumberFormat="1" applyFont="1" applyFill="1" applyBorder="1" applyAlignment="1">
      <alignment horizontal="center" vertical="center" shrinkToFit="1"/>
      <protection/>
    </xf>
    <xf numFmtId="193" fontId="40" fillId="25" borderId="0" xfId="64" applyNumberFormat="1" applyFont="1" applyFill="1" applyBorder="1" applyAlignment="1">
      <alignment horizontal="center" vertical="center" shrinkToFit="1"/>
      <protection/>
    </xf>
    <xf numFmtId="193" fontId="40" fillId="25" borderId="16" xfId="64" applyNumberFormat="1" applyFont="1" applyFill="1" applyBorder="1" applyAlignment="1">
      <alignment horizontal="center" vertical="center" shrinkToFit="1"/>
      <protection/>
    </xf>
    <xf numFmtId="0" fontId="46" fillId="25" borderId="91" xfId="68" applyFont="1" applyFill="1" applyBorder="1" applyAlignment="1">
      <alignment horizontal="left" vertical="top" shrinkToFit="1"/>
      <protection/>
    </xf>
    <xf numFmtId="0" fontId="46" fillId="25" borderId="94" xfId="68" applyFont="1" applyFill="1" applyBorder="1" applyAlignment="1">
      <alignment horizontal="left" vertical="top" shrinkToFit="1"/>
      <protection/>
    </xf>
    <xf numFmtId="0" fontId="46" fillId="25" borderId="97" xfId="68" applyFont="1" applyFill="1" applyBorder="1" applyAlignment="1">
      <alignment horizontal="left" vertical="top" shrinkToFit="1"/>
      <protection/>
    </xf>
    <xf numFmtId="193" fontId="40" fillId="25" borderId="24" xfId="64" applyNumberFormat="1" applyFont="1" applyFill="1" applyBorder="1" applyAlignment="1">
      <alignment horizontal="center" vertical="center" shrinkToFit="1"/>
      <protection/>
    </xf>
    <xf numFmtId="193" fontId="40" fillId="25" borderId="22" xfId="64" applyNumberFormat="1" applyFont="1" applyFill="1" applyBorder="1" applyAlignment="1">
      <alignment horizontal="center" vertical="center" shrinkToFit="1"/>
      <protection/>
    </xf>
    <xf numFmtId="193" fontId="40" fillId="25" borderId="38" xfId="64" applyNumberFormat="1" applyFont="1" applyFill="1" applyBorder="1" applyAlignment="1">
      <alignment horizontal="center" vertical="center" shrinkToFit="1"/>
      <protection/>
    </xf>
    <xf numFmtId="0" fontId="33" fillId="25" borderId="37" xfId="64" applyNumberFormat="1" applyFont="1" applyFill="1" applyBorder="1" applyAlignment="1">
      <alignment horizontal="center" vertical="center" shrinkToFit="1"/>
      <protection/>
    </xf>
    <xf numFmtId="0" fontId="40" fillId="25" borderId="102" xfId="68" applyFont="1" applyFill="1" applyBorder="1" applyAlignment="1">
      <alignment horizontal="right" vertical="center"/>
      <protection/>
    </xf>
    <xf numFmtId="0" fontId="40" fillId="25" borderId="103" xfId="68" applyFont="1" applyFill="1" applyBorder="1" applyAlignment="1">
      <alignment horizontal="right" vertical="center"/>
      <protection/>
    </xf>
    <xf numFmtId="0" fontId="40" fillId="25" borderId="104" xfId="68" applyFont="1" applyFill="1" applyBorder="1" applyAlignment="1">
      <alignment horizontal="right" vertical="center"/>
      <protection/>
    </xf>
    <xf numFmtId="0" fontId="40" fillId="25" borderId="105" xfId="68" applyFont="1" applyFill="1" applyBorder="1" applyAlignment="1">
      <alignment horizontal="right" vertical="center"/>
      <protection/>
    </xf>
    <xf numFmtId="0" fontId="40" fillId="25" borderId="94" xfId="68" applyFont="1" applyFill="1" applyBorder="1" applyAlignment="1">
      <alignment horizontal="right" vertical="center"/>
      <protection/>
    </xf>
    <xf numFmtId="0" fontId="40" fillId="25" borderId="95" xfId="68" applyFont="1" applyFill="1" applyBorder="1" applyAlignment="1">
      <alignment horizontal="right" vertical="center"/>
      <protection/>
    </xf>
    <xf numFmtId="193" fontId="40" fillId="25" borderId="107" xfId="64" applyNumberFormat="1" applyFont="1" applyFill="1" applyBorder="1" applyAlignment="1">
      <alignment horizontal="center" vertical="center" shrinkToFit="1"/>
      <protection/>
    </xf>
    <xf numFmtId="193" fontId="40" fillId="25" borderId="31" xfId="64" applyNumberFormat="1" applyFont="1" applyFill="1" applyBorder="1" applyAlignment="1">
      <alignment horizontal="center" vertical="center" shrinkToFit="1"/>
      <protection/>
    </xf>
    <xf numFmtId="193" fontId="40" fillId="25" borderId="84" xfId="64" applyNumberFormat="1" applyFont="1" applyFill="1" applyBorder="1" applyAlignment="1">
      <alignment horizontal="center" vertical="center" shrinkToFit="1"/>
      <protection/>
    </xf>
    <xf numFmtId="0" fontId="33" fillId="25" borderId="107" xfId="64" applyFont="1" applyFill="1" applyBorder="1" applyAlignment="1">
      <alignment horizontal="center" vertical="center"/>
      <protection/>
    </xf>
    <xf numFmtId="0" fontId="33" fillId="25" borderId="31" xfId="64" applyFont="1" applyFill="1" applyBorder="1" applyAlignment="1">
      <alignment horizontal="center" vertical="center"/>
      <protection/>
    </xf>
    <xf numFmtId="0" fontId="33" fillId="25" borderId="84" xfId="64" applyFont="1" applyFill="1" applyBorder="1" applyAlignment="1">
      <alignment horizontal="center" vertical="center"/>
      <protection/>
    </xf>
    <xf numFmtId="0" fontId="33" fillId="25" borderId="17" xfId="64" applyFont="1" applyFill="1" applyBorder="1" applyAlignment="1">
      <alignment horizontal="center" vertical="center"/>
      <protection/>
    </xf>
    <xf numFmtId="0" fontId="33" fillId="25" borderId="0" xfId="64" applyFont="1" applyFill="1" applyBorder="1" applyAlignment="1">
      <alignment horizontal="center" vertical="center"/>
      <protection/>
    </xf>
    <xf numFmtId="0" fontId="33" fillId="25" borderId="16" xfId="64" applyFont="1" applyFill="1" applyBorder="1" applyAlignment="1">
      <alignment horizontal="center" vertical="center"/>
      <protection/>
    </xf>
    <xf numFmtId="0" fontId="45" fillId="25" borderId="107" xfId="64" applyFont="1" applyFill="1" applyBorder="1" applyAlignment="1">
      <alignment horizontal="left" vertical="center" shrinkToFit="1"/>
      <protection/>
    </xf>
    <xf numFmtId="0" fontId="45" fillId="25" borderId="84" xfId="64" applyFont="1" applyFill="1" applyBorder="1" applyAlignment="1">
      <alignment horizontal="left" vertical="center" shrinkToFit="1"/>
      <protection/>
    </xf>
    <xf numFmtId="0" fontId="45" fillId="25" borderId="15" xfId="64" applyFont="1" applyFill="1" applyBorder="1" applyAlignment="1">
      <alignment horizontal="left" vertical="center" shrinkToFit="1"/>
      <protection/>
    </xf>
    <xf numFmtId="0" fontId="45" fillId="25" borderId="13" xfId="64" applyFont="1" applyFill="1" applyBorder="1" applyAlignment="1">
      <alignment horizontal="left" vertical="center" shrinkToFit="1"/>
      <protection/>
    </xf>
    <xf numFmtId="0" fontId="57" fillId="25" borderId="0" xfId="64" applyFont="1" applyFill="1" applyAlignment="1">
      <alignment horizontal="left"/>
      <protection/>
    </xf>
    <xf numFmtId="0" fontId="31" fillId="25" borderId="0" xfId="64" applyFont="1" applyFill="1" applyAlignment="1">
      <alignment horizontal="left" vertical="center"/>
      <protection/>
    </xf>
    <xf numFmtId="0" fontId="56" fillId="25" borderId="0" xfId="64" applyFont="1" applyFill="1" applyAlignment="1">
      <alignment horizontal="left" vertical="top"/>
      <protection/>
    </xf>
    <xf numFmtId="0" fontId="57" fillId="25" borderId="0" xfId="64" applyFont="1" applyFill="1" applyAlignment="1">
      <alignment/>
      <protection/>
    </xf>
    <xf numFmtId="0" fontId="57" fillId="25" borderId="28" xfId="64" applyFont="1" applyFill="1" applyBorder="1" applyAlignment="1">
      <alignment/>
      <protection/>
    </xf>
    <xf numFmtId="0" fontId="33" fillId="24" borderId="42" xfId="64" applyFont="1" applyFill="1" applyBorder="1" applyAlignment="1">
      <alignment horizontal="right" vertical="center" shrinkToFit="1"/>
      <protection/>
    </xf>
    <xf numFmtId="0" fontId="33" fillId="25" borderId="45" xfId="64" applyFont="1" applyFill="1" applyBorder="1" applyAlignment="1">
      <alignment horizontal="right" vertical="center" shrinkToFit="1"/>
      <protection/>
    </xf>
    <xf numFmtId="0" fontId="33" fillId="24" borderId="48" xfId="64" applyFont="1" applyFill="1" applyBorder="1" applyAlignment="1">
      <alignment horizontal="right" vertical="center" shrinkToFit="1"/>
      <protection/>
    </xf>
    <xf numFmtId="0" fontId="33" fillId="24" borderId="112" xfId="64" applyFont="1" applyFill="1" applyBorder="1" applyAlignment="1">
      <alignment horizontal="right" vertical="center" shrinkToFit="1"/>
      <protection/>
    </xf>
    <xf numFmtId="0" fontId="33" fillId="25" borderId="113" xfId="64" applyFont="1" applyFill="1" applyBorder="1" applyAlignment="1">
      <alignment horizontal="right" vertical="center" shrinkToFit="1"/>
      <protection/>
    </xf>
    <xf numFmtId="0" fontId="33" fillId="24" borderId="114" xfId="64" applyFont="1" applyFill="1" applyBorder="1" applyAlignment="1">
      <alignment horizontal="right" vertical="center" shrinkToFit="1"/>
      <protection/>
    </xf>
    <xf numFmtId="0" fontId="33" fillId="24" borderId="43" xfId="64" applyFont="1" applyFill="1" applyBorder="1" applyAlignment="1">
      <alignment horizontal="right" vertical="center" shrinkToFit="1"/>
      <protection/>
    </xf>
    <xf numFmtId="0" fontId="33" fillId="24" borderId="115" xfId="64" applyFont="1" applyFill="1" applyBorder="1" applyAlignment="1">
      <alignment horizontal="right" vertical="center" shrinkToFit="1"/>
      <protection/>
    </xf>
    <xf numFmtId="0" fontId="33" fillId="24" borderId="46" xfId="64" applyFont="1" applyFill="1" applyBorder="1" applyAlignment="1">
      <alignment horizontal="right" vertical="center" shrinkToFit="1"/>
      <protection/>
    </xf>
    <xf numFmtId="0" fontId="33" fillId="24" borderId="86" xfId="64" applyFont="1" applyFill="1" applyBorder="1" applyAlignment="1">
      <alignment horizontal="right" vertical="center" shrinkToFit="1"/>
      <protection/>
    </xf>
    <xf numFmtId="0" fontId="33" fillId="24" borderId="49" xfId="64" applyFont="1" applyFill="1" applyBorder="1" applyAlignment="1">
      <alignment horizontal="right" vertical="center" shrinkToFit="1"/>
      <protection/>
    </xf>
    <xf numFmtId="0" fontId="33" fillId="24" borderId="50" xfId="64" applyFont="1" applyFill="1" applyBorder="1" applyAlignment="1">
      <alignment horizontal="right" vertical="center" shrinkToFit="1"/>
      <protection/>
    </xf>
    <xf numFmtId="193" fontId="40" fillId="26" borderId="41" xfId="64" applyNumberFormat="1" applyFont="1" applyFill="1" applyBorder="1" applyAlignment="1">
      <alignment horizontal="center" vertical="center" shrinkToFit="1"/>
      <protection/>
    </xf>
    <xf numFmtId="193" fontId="40" fillId="26" borderId="42" xfId="64" applyNumberFormat="1" applyFont="1" applyFill="1" applyBorder="1" applyAlignment="1">
      <alignment horizontal="center" vertical="center" shrinkToFit="1"/>
      <protection/>
    </xf>
    <xf numFmtId="193" fontId="40" fillId="26" borderId="115" xfId="64" applyNumberFormat="1" applyFont="1" applyFill="1" applyBorder="1" applyAlignment="1">
      <alignment horizontal="center" vertical="center" shrinkToFit="1"/>
      <protection/>
    </xf>
    <xf numFmtId="193" fontId="40" fillId="26" borderId="44" xfId="64" applyNumberFormat="1" applyFont="1" applyFill="1" applyBorder="1" applyAlignment="1">
      <alignment horizontal="center" vertical="center" shrinkToFit="1"/>
      <protection/>
    </xf>
    <xf numFmtId="193" fontId="40" fillId="26" borderId="45" xfId="64" applyNumberFormat="1" applyFont="1" applyFill="1" applyBorder="1" applyAlignment="1">
      <alignment horizontal="center" vertical="center" shrinkToFit="1"/>
      <protection/>
    </xf>
    <xf numFmtId="193" fontId="40" fillId="26" borderId="86" xfId="64" applyNumberFormat="1" applyFont="1" applyFill="1" applyBorder="1" applyAlignment="1">
      <alignment horizontal="center" vertical="center" shrinkToFit="1"/>
      <protection/>
    </xf>
    <xf numFmtId="0" fontId="33" fillId="25" borderId="116" xfId="64" applyNumberFormat="1" applyFont="1" applyFill="1" applyBorder="1" applyAlignment="1">
      <alignment horizontal="center" vertical="center" shrinkToFit="1"/>
      <protection/>
    </xf>
    <xf numFmtId="0" fontId="33" fillId="24" borderId="115" xfId="64" applyNumberFormat="1" applyFont="1" applyFill="1" applyBorder="1" applyAlignment="1">
      <alignment horizontal="center" vertical="center" shrinkToFit="1"/>
      <protection/>
    </xf>
    <xf numFmtId="0" fontId="32" fillId="25" borderId="49" xfId="64" applyFont="1" applyFill="1" applyBorder="1" applyAlignment="1">
      <alignment horizontal="center" vertical="center" shrinkToFit="1"/>
      <protection/>
    </xf>
    <xf numFmtId="0" fontId="32" fillId="25" borderId="48" xfId="64" applyFont="1" applyFill="1" applyBorder="1" applyAlignment="1">
      <alignment horizontal="center" vertical="center" shrinkToFit="1"/>
      <protection/>
    </xf>
    <xf numFmtId="0" fontId="32" fillId="25" borderId="50" xfId="64" applyFont="1" applyFill="1" applyBorder="1" applyAlignment="1">
      <alignment horizontal="center" vertical="center" shrinkToFit="1"/>
      <protection/>
    </xf>
    <xf numFmtId="0" fontId="32" fillId="25" borderId="117" xfId="64" applyFont="1" applyFill="1" applyBorder="1" applyAlignment="1">
      <alignment horizontal="center" vertical="center" shrinkToFit="1"/>
      <protection/>
    </xf>
    <xf numFmtId="0" fontId="32" fillId="25" borderId="51" xfId="64" applyFont="1" applyFill="1" applyBorder="1" applyAlignment="1">
      <alignment horizontal="center" vertical="center" shrinkToFit="1"/>
      <protection/>
    </xf>
    <xf numFmtId="0" fontId="32" fillId="25" borderId="85" xfId="64" applyFont="1" applyFill="1" applyBorder="1" applyAlignment="1">
      <alignment horizontal="center" vertical="center" shrinkToFit="1"/>
      <protection/>
    </xf>
    <xf numFmtId="0" fontId="30" fillId="32" borderId="118" xfId="64" applyFont="1" applyFill="1" applyBorder="1" applyAlignment="1">
      <alignment horizontal="center" vertical="center" shrinkToFit="1"/>
      <protection/>
    </xf>
    <xf numFmtId="0" fontId="30" fillId="32" borderId="119" xfId="64" applyFont="1" applyFill="1" applyBorder="1" applyAlignment="1">
      <alignment horizontal="center" vertical="center" shrinkToFit="1"/>
      <protection/>
    </xf>
    <xf numFmtId="190" fontId="30" fillId="32" borderId="119" xfId="64" applyNumberFormat="1" applyFont="1" applyFill="1" applyBorder="1" applyAlignment="1">
      <alignment horizontal="center" vertical="center" shrinkToFit="1"/>
      <protection/>
    </xf>
    <xf numFmtId="0" fontId="30" fillId="32" borderId="120" xfId="64" applyFont="1" applyFill="1" applyBorder="1" applyAlignment="1">
      <alignment horizontal="center" vertical="center" shrinkToFit="1"/>
      <protection/>
    </xf>
    <xf numFmtId="193" fontId="31" fillId="25" borderId="121" xfId="64" applyNumberFormat="1" applyFont="1" applyFill="1" applyBorder="1" applyAlignment="1">
      <alignment horizontal="center" vertical="center"/>
      <protection/>
    </xf>
    <xf numFmtId="193" fontId="31" fillId="25" borderId="22" xfId="64" applyNumberFormat="1" applyFont="1" applyFill="1" applyBorder="1" applyAlignment="1">
      <alignment horizontal="center" vertical="center"/>
      <protection/>
    </xf>
    <xf numFmtId="193" fontId="31" fillId="25" borderId="40" xfId="64" applyNumberFormat="1" applyFont="1" applyFill="1" applyBorder="1" applyAlignment="1">
      <alignment horizontal="center" vertical="center"/>
      <protection/>
    </xf>
    <xf numFmtId="193" fontId="31" fillId="25" borderId="122" xfId="64" applyNumberFormat="1" applyFont="1" applyFill="1" applyBorder="1" applyAlignment="1">
      <alignment horizontal="center" vertical="center"/>
      <protection/>
    </xf>
    <xf numFmtId="193" fontId="31" fillId="25" borderId="28" xfId="64" applyNumberFormat="1" applyFont="1" applyFill="1" applyBorder="1" applyAlignment="1">
      <alignment horizontal="center" vertical="center"/>
      <protection/>
    </xf>
    <xf numFmtId="193" fontId="31" fillId="25" borderId="37" xfId="64" applyNumberFormat="1" applyFont="1" applyFill="1" applyBorder="1" applyAlignment="1">
      <alignment horizontal="center" vertical="center"/>
      <protection/>
    </xf>
    <xf numFmtId="0" fontId="30" fillId="32" borderId="123" xfId="64" applyFont="1" applyFill="1" applyBorder="1" applyAlignment="1">
      <alignment horizontal="center" vertical="center" shrinkToFit="1"/>
      <protection/>
    </xf>
    <xf numFmtId="0" fontId="30" fillId="32" borderId="124" xfId="64" applyFont="1" applyFill="1" applyBorder="1" applyAlignment="1">
      <alignment horizontal="center" vertical="center" shrinkToFit="1"/>
      <protection/>
    </xf>
    <xf numFmtId="190" fontId="30" fillId="32" borderId="124" xfId="64" applyNumberFormat="1" applyFont="1" applyFill="1" applyBorder="1" applyAlignment="1">
      <alignment horizontal="center" vertical="center" shrinkToFit="1"/>
      <protection/>
    </xf>
    <xf numFmtId="0" fontId="30" fillId="32" borderId="125" xfId="64" applyFont="1" applyFill="1" applyBorder="1" applyAlignment="1">
      <alignment horizontal="center" vertical="center" shrinkToFit="1"/>
      <protection/>
    </xf>
    <xf numFmtId="38" fontId="30" fillId="32" borderId="79" xfId="64" applyNumberFormat="1" applyFont="1" applyFill="1" applyBorder="1" applyAlignment="1">
      <alignment horizontal="center" vertical="center" shrinkToFit="1"/>
      <protection/>
    </xf>
    <xf numFmtId="38" fontId="30" fillId="32" borderId="80" xfId="64" applyNumberFormat="1" applyFont="1" applyFill="1" applyBorder="1" applyAlignment="1">
      <alignment horizontal="center" vertical="center" shrinkToFit="1"/>
      <protection/>
    </xf>
    <xf numFmtId="0" fontId="30" fillId="32" borderId="23" xfId="64" applyFont="1" applyFill="1" applyBorder="1" applyAlignment="1">
      <alignment horizontal="center" vertical="center" shrinkToFit="1"/>
      <protection/>
    </xf>
    <xf numFmtId="0" fontId="30" fillId="32" borderId="22" xfId="64" applyFont="1" applyFill="1" applyBorder="1" applyAlignment="1">
      <alignment horizontal="center" vertical="center" shrinkToFit="1"/>
      <protection/>
    </xf>
    <xf numFmtId="0" fontId="30" fillId="32" borderId="126" xfId="64" applyFont="1" applyFill="1" applyBorder="1" applyAlignment="1">
      <alignment horizontal="center" vertical="center" shrinkToFit="1"/>
      <protection/>
    </xf>
    <xf numFmtId="0" fontId="30" fillId="32" borderId="11" xfId="64" applyFont="1" applyFill="1" applyBorder="1" applyAlignment="1">
      <alignment horizontal="center" vertical="center" shrinkToFit="1"/>
      <protection/>
    </xf>
    <xf numFmtId="38" fontId="30" fillId="32" borderId="22" xfId="49" applyFont="1" applyFill="1" applyBorder="1" applyAlignment="1">
      <alignment horizontal="center" vertical="center" shrinkToFit="1"/>
    </xf>
    <xf numFmtId="38" fontId="30" fillId="32" borderId="40" xfId="49" applyFont="1" applyFill="1" applyBorder="1" applyAlignment="1">
      <alignment horizontal="center" vertical="center" shrinkToFit="1"/>
    </xf>
    <xf numFmtId="38" fontId="30" fillId="32" borderId="11" xfId="49" applyFont="1" applyFill="1" applyBorder="1" applyAlignment="1">
      <alignment horizontal="center" vertical="center" shrinkToFit="1"/>
    </xf>
    <xf numFmtId="38" fontId="30" fillId="32" borderId="127" xfId="49" applyFont="1" applyFill="1" applyBorder="1" applyAlignment="1">
      <alignment horizontal="center" vertical="center" shrinkToFit="1"/>
    </xf>
    <xf numFmtId="0" fontId="31" fillId="25" borderId="22" xfId="64" applyFont="1" applyFill="1" applyBorder="1" applyAlignment="1">
      <alignment horizontal="left"/>
      <protection/>
    </xf>
    <xf numFmtId="0" fontId="31" fillId="25" borderId="0" xfId="64" applyFont="1" applyFill="1" applyBorder="1" applyAlignment="1">
      <alignment horizontal="left"/>
      <protection/>
    </xf>
    <xf numFmtId="0" fontId="53" fillId="25" borderId="0" xfId="64" applyFont="1" applyFill="1" applyAlignment="1">
      <alignment horizontal="left" vertical="center"/>
      <protection/>
    </xf>
    <xf numFmtId="0" fontId="53" fillId="25" borderId="128" xfId="64" applyFont="1" applyFill="1" applyBorder="1" applyAlignment="1">
      <alignment horizontal="left" vertical="center"/>
      <protection/>
    </xf>
    <xf numFmtId="0" fontId="33" fillId="24" borderId="56" xfId="64" applyFont="1" applyFill="1" applyBorder="1" applyAlignment="1">
      <alignment horizontal="right" vertical="center" shrinkToFit="1"/>
      <protection/>
    </xf>
    <xf numFmtId="0" fontId="33" fillId="25" borderId="58" xfId="64" applyFont="1" applyFill="1" applyBorder="1" applyAlignment="1">
      <alignment horizontal="right" vertical="center" shrinkToFit="1"/>
      <protection/>
    </xf>
    <xf numFmtId="0" fontId="33" fillId="25" borderId="60" xfId="64" applyFont="1" applyFill="1" applyBorder="1" applyAlignment="1">
      <alignment horizontal="right" vertical="center" shrinkToFit="1"/>
      <protection/>
    </xf>
    <xf numFmtId="0" fontId="33" fillId="24" borderId="129" xfId="64" applyFont="1" applyFill="1" applyBorder="1" applyAlignment="1">
      <alignment horizontal="right" vertical="center" shrinkToFit="1"/>
      <protection/>
    </xf>
    <xf numFmtId="0" fontId="33" fillId="25" borderId="130" xfId="64" applyFont="1" applyFill="1" applyBorder="1" applyAlignment="1">
      <alignment horizontal="right" vertical="center" shrinkToFit="1"/>
      <protection/>
    </xf>
    <xf numFmtId="0" fontId="33" fillId="25" borderId="131" xfId="64" applyFont="1" applyFill="1" applyBorder="1" applyAlignment="1">
      <alignment horizontal="right" vertical="center" shrinkToFit="1"/>
      <protection/>
    </xf>
    <xf numFmtId="0" fontId="53" fillId="25" borderId="0" xfId="64" applyFont="1" applyFill="1" applyAlignment="1">
      <alignment horizontal="left"/>
      <protection/>
    </xf>
    <xf numFmtId="0" fontId="33" fillId="24" borderId="101" xfId="64" applyFont="1" applyFill="1" applyBorder="1" applyAlignment="1">
      <alignment horizontal="right" vertical="center" shrinkToFit="1"/>
      <protection/>
    </xf>
    <xf numFmtId="38" fontId="30" fillId="32" borderId="119" xfId="49" applyFont="1" applyFill="1" applyBorder="1" applyAlignment="1">
      <alignment horizontal="center" vertical="center" shrinkToFit="1"/>
    </xf>
    <xf numFmtId="38" fontId="30" fillId="32" borderId="120" xfId="49" applyFont="1" applyFill="1" applyBorder="1" applyAlignment="1">
      <alignment horizontal="center" vertical="center" shrinkToFit="1"/>
    </xf>
    <xf numFmtId="38" fontId="30" fillId="32" borderId="124" xfId="49" applyFont="1" applyFill="1" applyBorder="1" applyAlignment="1">
      <alignment horizontal="center" vertical="center" shrinkToFit="1"/>
    </xf>
    <xf numFmtId="38" fontId="30" fillId="32" borderId="125" xfId="49" applyFont="1" applyFill="1" applyBorder="1" applyAlignment="1">
      <alignment horizontal="center" vertical="center" shrinkToFit="1"/>
    </xf>
    <xf numFmtId="0" fontId="30" fillId="32" borderId="78" xfId="64" applyFont="1" applyFill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3" xfId="68"/>
    <cellStyle name="標準 4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152400</xdr:colOff>
      <xdr:row>47</xdr:row>
      <xdr:rowOff>114300</xdr:rowOff>
    </xdr:from>
    <xdr:to>
      <xdr:col>43</xdr:col>
      <xdr:colOff>133350</xdr:colOff>
      <xdr:row>58</xdr:row>
      <xdr:rowOff>28575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rcRect l="10592" t="8407" r="47743" b="9020"/>
        <a:stretch>
          <a:fillRect/>
        </a:stretch>
      </xdr:blipFill>
      <xdr:spPr>
        <a:xfrm>
          <a:off x="8353425" y="7715250"/>
          <a:ext cx="10668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24</xdr:col>
      <xdr:colOff>38100</xdr:colOff>
      <xdr:row>78</xdr:row>
      <xdr:rowOff>0</xdr:rowOff>
    </xdr:from>
    <xdr:to>
      <xdr:col>44</xdr:col>
      <xdr:colOff>123825</xdr:colOff>
      <xdr:row>92</xdr:row>
      <xdr:rowOff>0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2"/>
        <a:srcRect t="15014" b="6962"/>
        <a:stretch>
          <a:fillRect/>
        </a:stretch>
      </xdr:blipFill>
      <xdr:spPr>
        <a:xfrm>
          <a:off x="5886450" y="12192000"/>
          <a:ext cx="37052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224</xdr:row>
      <xdr:rowOff>0</xdr:rowOff>
    </xdr:from>
    <xdr:to>
      <xdr:col>44</xdr:col>
      <xdr:colOff>66675</xdr:colOff>
      <xdr:row>233</xdr:row>
      <xdr:rowOff>95250</xdr:rowOff>
    </xdr:to>
    <xdr:pic>
      <xdr:nvPicPr>
        <xdr:cNvPr id="3" name="図 21"/>
        <xdr:cNvPicPr preferRelativeResize="1">
          <a:picLocks noChangeAspect="1"/>
        </xdr:cNvPicPr>
      </xdr:nvPicPr>
      <xdr:blipFill>
        <a:blip r:embed="rId1"/>
        <a:srcRect l="10592" t="3587" r="5932" b="9020"/>
        <a:stretch>
          <a:fillRect/>
        </a:stretch>
      </xdr:blipFill>
      <xdr:spPr>
        <a:xfrm>
          <a:off x="7667625" y="33956625"/>
          <a:ext cx="18669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47625</xdr:colOff>
      <xdr:row>264</xdr:row>
      <xdr:rowOff>266700</xdr:rowOff>
    </xdr:from>
    <xdr:to>
      <xdr:col>42</xdr:col>
      <xdr:colOff>38100</xdr:colOff>
      <xdr:row>273</xdr:row>
      <xdr:rowOff>219075</xdr:rowOff>
    </xdr:to>
    <xdr:pic>
      <xdr:nvPicPr>
        <xdr:cNvPr id="4" name="図 21"/>
        <xdr:cNvPicPr preferRelativeResize="1">
          <a:picLocks noChangeAspect="1"/>
        </xdr:cNvPicPr>
      </xdr:nvPicPr>
      <xdr:blipFill>
        <a:blip r:embed="rId3"/>
        <a:srcRect t="18667" b="12443"/>
        <a:stretch>
          <a:fillRect/>
        </a:stretch>
      </xdr:blipFill>
      <xdr:spPr>
        <a:xfrm>
          <a:off x="4629150" y="40328850"/>
          <a:ext cx="45148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6</xdr:row>
      <xdr:rowOff>28575</xdr:rowOff>
    </xdr:from>
    <xdr:to>
      <xdr:col>34</xdr:col>
      <xdr:colOff>76200</xdr:colOff>
      <xdr:row>12</xdr:row>
      <xdr:rowOff>142875</xdr:rowOff>
    </xdr:to>
    <xdr:pic>
      <xdr:nvPicPr>
        <xdr:cNvPr id="5" name="図 22"/>
        <xdr:cNvPicPr preferRelativeResize="1">
          <a:picLocks noChangeAspect="1"/>
        </xdr:cNvPicPr>
      </xdr:nvPicPr>
      <xdr:blipFill>
        <a:blip r:embed="rId4"/>
        <a:srcRect l="8221" t="5166" r="15333" b="52499"/>
        <a:stretch>
          <a:fillRect/>
        </a:stretch>
      </xdr:blipFill>
      <xdr:spPr>
        <a:xfrm>
          <a:off x="6105525" y="1057275"/>
          <a:ext cx="1628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6</xdr:row>
      <xdr:rowOff>38100</xdr:rowOff>
    </xdr:from>
    <xdr:to>
      <xdr:col>15</xdr:col>
      <xdr:colOff>9525</xdr:colOff>
      <xdr:row>12</xdr:row>
      <xdr:rowOff>152400</xdr:rowOff>
    </xdr:to>
    <xdr:pic>
      <xdr:nvPicPr>
        <xdr:cNvPr id="6" name="図 23"/>
        <xdr:cNvPicPr preferRelativeResize="1">
          <a:picLocks noChangeAspect="1"/>
        </xdr:cNvPicPr>
      </xdr:nvPicPr>
      <xdr:blipFill>
        <a:blip r:embed="rId5"/>
        <a:srcRect l="4220" t="9501" r="-665" b="41831"/>
        <a:stretch>
          <a:fillRect/>
        </a:stretch>
      </xdr:blipFill>
      <xdr:spPr>
        <a:xfrm>
          <a:off x="2447925" y="1066800"/>
          <a:ext cx="1781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17</xdr:row>
      <xdr:rowOff>38100</xdr:rowOff>
    </xdr:from>
    <xdr:to>
      <xdr:col>34</xdr:col>
      <xdr:colOff>142875</xdr:colOff>
      <xdr:row>22</xdr:row>
      <xdr:rowOff>152400</xdr:rowOff>
    </xdr:to>
    <xdr:pic>
      <xdr:nvPicPr>
        <xdr:cNvPr id="7" name="図 24"/>
        <xdr:cNvPicPr preferRelativeResize="1">
          <a:picLocks noChangeAspect="1"/>
        </xdr:cNvPicPr>
      </xdr:nvPicPr>
      <xdr:blipFill>
        <a:blip r:embed="rId6"/>
        <a:srcRect l="7333" t="9523" r="1968" b="50166"/>
        <a:stretch>
          <a:fillRect/>
        </a:stretch>
      </xdr:blipFill>
      <xdr:spPr>
        <a:xfrm>
          <a:off x="6057900" y="2838450"/>
          <a:ext cx="1743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38</xdr:row>
      <xdr:rowOff>38100</xdr:rowOff>
    </xdr:from>
    <xdr:to>
      <xdr:col>24</xdr:col>
      <xdr:colOff>47625</xdr:colOff>
      <xdr:row>43</xdr:row>
      <xdr:rowOff>152400</xdr:rowOff>
    </xdr:to>
    <xdr:pic>
      <xdr:nvPicPr>
        <xdr:cNvPr id="8" name="図 25"/>
        <xdr:cNvPicPr preferRelativeResize="1">
          <a:picLocks noChangeAspect="1"/>
        </xdr:cNvPicPr>
      </xdr:nvPicPr>
      <xdr:blipFill>
        <a:blip r:embed="rId7"/>
        <a:srcRect l="9556" t="11834" r="8666" b="46499"/>
        <a:stretch>
          <a:fillRect/>
        </a:stretch>
      </xdr:blipFill>
      <xdr:spPr>
        <a:xfrm>
          <a:off x="4371975" y="6267450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76200</xdr:rowOff>
    </xdr:from>
    <xdr:to>
      <xdr:col>24</xdr:col>
      <xdr:colOff>133350</xdr:colOff>
      <xdr:row>33</xdr:row>
      <xdr:rowOff>114300</xdr:rowOff>
    </xdr:to>
    <xdr:pic>
      <xdr:nvPicPr>
        <xdr:cNvPr id="9" name="図 26"/>
        <xdr:cNvPicPr preferRelativeResize="1">
          <a:picLocks noChangeAspect="1"/>
        </xdr:cNvPicPr>
      </xdr:nvPicPr>
      <xdr:blipFill>
        <a:blip r:embed="rId8"/>
        <a:srcRect l="4222" t="8166" r="1556" b="45124"/>
        <a:stretch>
          <a:fillRect/>
        </a:stretch>
      </xdr:blipFill>
      <xdr:spPr>
        <a:xfrm>
          <a:off x="4286250" y="4533900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38100</xdr:rowOff>
    </xdr:from>
    <xdr:to>
      <xdr:col>14</xdr:col>
      <xdr:colOff>142875</xdr:colOff>
      <xdr:row>22</xdr:row>
      <xdr:rowOff>142875</xdr:rowOff>
    </xdr:to>
    <xdr:pic>
      <xdr:nvPicPr>
        <xdr:cNvPr id="10" name="図 27"/>
        <xdr:cNvPicPr preferRelativeResize="1">
          <a:picLocks noChangeAspect="1"/>
        </xdr:cNvPicPr>
      </xdr:nvPicPr>
      <xdr:blipFill>
        <a:blip r:embed="rId9"/>
        <a:srcRect l="8666" t="3833" r="-222" b="55833"/>
        <a:stretch>
          <a:fillRect/>
        </a:stretch>
      </xdr:blipFill>
      <xdr:spPr>
        <a:xfrm>
          <a:off x="2438400" y="2838450"/>
          <a:ext cx="174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38</xdr:row>
      <xdr:rowOff>66675</xdr:rowOff>
    </xdr:from>
    <xdr:to>
      <xdr:col>3</xdr:col>
      <xdr:colOff>838200</xdr:colOff>
      <xdr:row>43</xdr:row>
      <xdr:rowOff>142875</xdr:rowOff>
    </xdr:to>
    <xdr:pic>
      <xdr:nvPicPr>
        <xdr:cNvPr id="11" name="図 28"/>
        <xdr:cNvPicPr preferRelativeResize="1">
          <a:picLocks noChangeAspect="1"/>
        </xdr:cNvPicPr>
      </xdr:nvPicPr>
      <xdr:blipFill>
        <a:blip r:embed="rId10"/>
        <a:srcRect l="2888" t="6166" r="6443" b="50166"/>
        <a:stretch>
          <a:fillRect/>
        </a:stretch>
      </xdr:blipFill>
      <xdr:spPr>
        <a:xfrm>
          <a:off x="581025" y="6296025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6</xdr:row>
      <xdr:rowOff>66675</xdr:rowOff>
    </xdr:from>
    <xdr:to>
      <xdr:col>44</xdr:col>
      <xdr:colOff>123825</xdr:colOff>
      <xdr:row>12</xdr:row>
      <xdr:rowOff>123825</xdr:rowOff>
    </xdr:to>
    <xdr:pic>
      <xdr:nvPicPr>
        <xdr:cNvPr id="12" name="図 29"/>
        <xdr:cNvPicPr preferRelativeResize="1">
          <a:picLocks noChangeAspect="1"/>
        </xdr:cNvPicPr>
      </xdr:nvPicPr>
      <xdr:blipFill>
        <a:blip r:embed="rId11"/>
        <a:srcRect l="6314" b="53202"/>
        <a:stretch>
          <a:fillRect/>
        </a:stretch>
      </xdr:blipFill>
      <xdr:spPr>
        <a:xfrm>
          <a:off x="7867650" y="1095375"/>
          <a:ext cx="1724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17</xdr:row>
      <xdr:rowOff>9525</xdr:rowOff>
    </xdr:from>
    <xdr:to>
      <xdr:col>45</xdr:col>
      <xdr:colOff>0</xdr:colOff>
      <xdr:row>23</xdr:row>
      <xdr:rowOff>0</xdr:rowOff>
    </xdr:to>
    <xdr:pic>
      <xdr:nvPicPr>
        <xdr:cNvPr id="13" name="図 30"/>
        <xdr:cNvPicPr preferRelativeResize="1">
          <a:picLocks noChangeAspect="1"/>
        </xdr:cNvPicPr>
      </xdr:nvPicPr>
      <xdr:blipFill>
        <a:blip r:embed="rId12"/>
        <a:srcRect l="6526" t="7458" r="7070" b="53846"/>
        <a:stretch>
          <a:fillRect/>
        </a:stretch>
      </xdr:blipFill>
      <xdr:spPr>
        <a:xfrm>
          <a:off x="7848600" y="2809875"/>
          <a:ext cx="180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27</xdr:row>
      <xdr:rowOff>9525</xdr:rowOff>
    </xdr:from>
    <xdr:to>
      <xdr:col>3</xdr:col>
      <xdr:colOff>914400</xdr:colOff>
      <xdr:row>34</xdr:row>
      <xdr:rowOff>9525</xdr:rowOff>
    </xdr:to>
    <xdr:pic>
      <xdr:nvPicPr>
        <xdr:cNvPr id="14" name="図 31"/>
        <xdr:cNvPicPr preferRelativeResize="1">
          <a:picLocks noChangeAspect="1"/>
        </xdr:cNvPicPr>
      </xdr:nvPicPr>
      <xdr:blipFill>
        <a:blip r:embed="rId13"/>
        <a:srcRect l="1716" t="4635" r="2145" b="41287"/>
        <a:stretch>
          <a:fillRect/>
        </a:stretch>
      </xdr:blipFill>
      <xdr:spPr>
        <a:xfrm>
          <a:off x="523875" y="4467225"/>
          <a:ext cx="1657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9525</xdr:rowOff>
    </xdr:from>
    <xdr:to>
      <xdr:col>4</xdr:col>
      <xdr:colOff>47625</xdr:colOff>
      <xdr:row>23</xdr:row>
      <xdr:rowOff>0</xdr:rowOff>
    </xdr:to>
    <xdr:pic>
      <xdr:nvPicPr>
        <xdr:cNvPr id="15" name="図 32"/>
        <xdr:cNvPicPr preferRelativeResize="1">
          <a:picLocks noChangeAspect="1"/>
        </xdr:cNvPicPr>
      </xdr:nvPicPr>
      <xdr:blipFill>
        <a:blip r:embed="rId14"/>
        <a:srcRect l="-335" t="3526" r="253" b="54660"/>
        <a:stretch>
          <a:fillRect/>
        </a:stretch>
      </xdr:blipFill>
      <xdr:spPr>
        <a:xfrm>
          <a:off x="390525" y="2809875"/>
          <a:ext cx="1885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9525</xdr:rowOff>
    </xdr:from>
    <xdr:to>
      <xdr:col>4</xdr:col>
      <xdr:colOff>133350</xdr:colOff>
      <xdr:row>13</xdr:row>
      <xdr:rowOff>9525</xdr:rowOff>
    </xdr:to>
    <xdr:pic>
      <xdr:nvPicPr>
        <xdr:cNvPr id="16" name="図 34"/>
        <xdr:cNvPicPr preferRelativeResize="1">
          <a:picLocks noChangeAspect="1"/>
        </xdr:cNvPicPr>
      </xdr:nvPicPr>
      <xdr:blipFill>
        <a:blip r:embed="rId15"/>
        <a:srcRect l="6181" t="6167" r="5999" b="52499"/>
        <a:stretch>
          <a:fillRect/>
        </a:stretch>
      </xdr:blipFill>
      <xdr:spPr>
        <a:xfrm>
          <a:off x="381000" y="1038225"/>
          <a:ext cx="1981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6</xdr:row>
      <xdr:rowOff>85725</xdr:rowOff>
    </xdr:from>
    <xdr:to>
      <xdr:col>25</xdr:col>
      <xdr:colOff>0</xdr:colOff>
      <xdr:row>12</xdr:row>
      <xdr:rowOff>123825</xdr:rowOff>
    </xdr:to>
    <xdr:pic>
      <xdr:nvPicPr>
        <xdr:cNvPr id="17" name="図 36"/>
        <xdr:cNvPicPr preferRelativeResize="1">
          <a:picLocks noChangeAspect="1"/>
        </xdr:cNvPicPr>
      </xdr:nvPicPr>
      <xdr:blipFill>
        <a:blip r:embed="rId16"/>
        <a:srcRect l="2067" t="5969" r="16438" b="55224"/>
        <a:stretch>
          <a:fillRect/>
        </a:stretch>
      </xdr:blipFill>
      <xdr:spPr>
        <a:xfrm>
          <a:off x="4257675" y="1114425"/>
          <a:ext cx="1771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28575</xdr:rowOff>
    </xdr:from>
    <xdr:to>
      <xdr:col>24</xdr:col>
      <xdr:colOff>142875</xdr:colOff>
      <xdr:row>23</xdr:row>
      <xdr:rowOff>0</xdr:rowOff>
    </xdr:to>
    <xdr:pic>
      <xdr:nvPicPr>
        <xdr:cNvPr id="18" name="図 37"/>
        <xdr:cNvPicPr preferRelativeResize="1">
          <a:picLocks noChangeAspect="1"/>
        </xdr:cNvPicPr>
      </xdr:nvPicPr>
      <xdr:blipFill>
        <a:blip r:embed="rId17"/>
        <a:srcRect l="5618" t="11831" r="10444" b="49040"/>
        <a:stretch>
          <a:fillRect/>
        </a:stretch>
      </xdr:blipFill>
      <xdr:spPr>
        <a:xfrm>
          <a:off x="4286250" y="2828925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19</xdr:row>
      <xdr:rowOff>104775</xdr:rowOff>
    </xdr:from>
    <xdr:to>
      <xdr:col>13</xdr:col>
      <xdr:colOff>133350</xdr:colOff>
      <xdr:row>40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4314825"/>
          <a:ext cx="2657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20</xdr:row>
      <xdr:rowOff>0</xdr:rowOff>
    </xdr:from>
    <xdr:to>
      <xdr:col>12</xdr:col>
      <xdr:colOff>19050</xdr:colOff>
      <xdr:row>21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9600" y="43910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76200</xdr:rowOff>
    </xdr:from>
    <xdr:to>
      <xdr:col>12</xdr:col>
      <xdr:colOff>76200</xdr:colOff>
      <xdr:row>17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2352675" y="2581275"/>
          <a:ext cx="2371725" cy="1371600"/>
        </a:xfrm>
        <a:prstGeom prst="roundRect">
          <a:avLst/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</a:rPr>
            <a:t>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6"/>
  <sheetViews>
    <sheetView tabSelected="1" view="pageBreakPreview" zoomScale="75" zoomScaleSheetLayoutView="75" zoomScalePageLayoutView="0" workbookViewId="0" topLeftCell="A1">
      <selection activeCell="C3" sqref="C3"/>
    </sheetView>
  </sheetViews>
  <sheetFormatPr defaultColWidth="9.00390625" defaultRowHeight="9" customHeight="1"/>
  <cols>
    <col min="1" max="1" width="3.50390625" style="94" customWidth="1"/>
    <col min="2" max="2" width="1.00390625" style="94" customWidth="1"/>
    <col min="3" max="3" width="12.125" style="94" customWidth="1"/>
    <col min="4" max="4" width="12.625" style="94" customWidth="1"/>
    <col min="5" max="25" width="2.375" style="94" customWidth="1"/>
    <col min="26" max="32" width="2.375" style="114" customWidth="1"/>
    <col min="33" max="64" width="2.375" style="94" customWidth="1"/>
    <col min="65" max="66" width="3.75390625" style="94" customWidth="1"/>
    <col min="67" max="69" width="3.75390625" style="114" customWidth="1"/>
    <col min="70" max="73" width="2.125" style="114" customWidth="1"/>
    <col min="74" max="83" width="2.125" style="94" customWidth="1"/>
    <col min="84" max="16384" width="9.00390625" style="94" customWidth="1"/>
  </cols>
  <sheetData>
    <row r="1" spans="3:79" ht="15.75" customHeight="1">
      <c r="C1" s="95" t="s">
        <v>226</v>
      </c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  <c r="V1" s="98"/>
      <c r="W1" s="98"/>
      <c r="X1" s="98"/>
      <c r="Y1" s="98"/>
      <c r="Z1" s="98"/>
      <c r="AA1" s="99"/>
      <c r="AB1" s="99"/>
      <c r="AC1" s="99"/>
      <c r="AD1" s="99"/>
      <c r="AE1" s="94"/>
      <c r="AF1" s="94"/>
      <c r="AR1" s="95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149"/>
      <c r="BV1" s="149"/>
      <c r="BW1" s="149"/>
      <c r="BX1" s="149"/>
      <c r="BY1" s="149"/>
      <c r="BZ1" s="149"/>
      <c r="CA1" s="150"/>
    </row>
    <row r="2" spans="3:79" ht="15.75" customHeight="1">
      <c r="C2" s="95" t="s">
        <v>212</v>
      </c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98"/>
      <c r="U2" s="98"/>
      <c r="V2" s="98"/>
      <c r="W2" s="98"/>
      <c r="X2" s="98"/>
      <c r="Y2" s="98"/>
      <c r="Z2" s="98"/>
      <c r="AA2" s="99"/>
      <c r="AB2" s="99"/>
      <c r="AC2" s="99"/>
      <c r="AD2" s="99"/>
      <c r="AE2" s="94"/>
      <c r="AF2" s="94"/>
      <c r="AR2" s="95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149"/>
      <c r="BV2" s="149"/>
      <c r="BW2" s="149"/>
      <c r="BX2" s="149"/>
      <c r="BY2" s="149"/>
      <c r="BZ2" s="149"/>
      <c r="CA2" s="150"/>
    </row>
    <row r="3" spans="2:76" ht="9" customHeight="1">
      <c r="B3" s="100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4"/>
      <c r="AC3" s="94"/>
      <c r="AD3" s="94"/>
      <c r="AE3" s="94"/>
      <c r="AF3" s="94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149"/>
      <c r="BS3" s="149"/>
      <c r="BT3" s="149"/>
      <c r="BU3" s="149"/>
      <c r="BV3" s="149"/>
      <c r="BW3" s="149"/>
      <c r="BX3" s="151"/>
    </row>
    <row r="4" spans="2:61" s="299" customFormat="1" ht="13.5" customHeight="1">
      <c r="B4" s="162"/>
      <c r="C4" s="388" t="s">
        <v>202</v>
      </c>
      <c r="D4" s="388"/>
      <c r="E4" s="388"/>
      <c r="F4" s="388" t="s">
        <v>203</v>
      </c>
      <c r="G4" s="388"/>
      <c r="H4" s="388"/>
      <c r="I4" s="388"/>
      <c r="J4" s="388"/>
      <c r="K4" s="388"/>
      <c r="L4" s="388"/>
      <c r="M4" s="388"/>
      <c r="N4" s="388"/>
      <c r="O4" s="388"/>
      <c r="P4" s="388" t="s">
        <v>204</v>
      </c>
      <c r="Q4" s="388"/>
      <c r="R4" s="388"/>
      <c r="S4" s="388"/>
      <c r="T4" s="388"/>
      <c r="U4" s="388"/>
      <c r="V4" s="388"/>
      <c r="W4" s="388"/>
      <c r="X4" s="388"/>
      <c r="Y4" s="388"/>
      <c r="Z4" s="388" t="s">
        <v>205</v>
      </c>
      <c r="AA4" s="388"/>
      <c r="AB4" s="388"/>
      <c r="AC4" s="388"/>
      <c r="AD4" s="388"/>
      <c r="AE4" s="388"/>
      <c r="AF4" s="388"/>
      <c r="AG4" s="388"/>
      <c r="AH4" s="388"/>
      <c r="AI4" s="388"/>
      <c r="AJ4" s="388" t="s">
        <v>219</v>
      </c>
      <c r="AK4" s="388"/>
      <c r="AL4" s="388"/>
      <c r="AM4" s="388"/>
      <c r="AN4" s="388"/>
      <c r="AO4" s="388"/>
      <c r="AP4" s="388"/>
      <c r="AQ4" s="388"/>
      <c r="AR4" s="388"/>
      <c r="AS4" s="388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</row>
    <row r="5" spans="2:69" s="302" customFormat="1" ht="13.5" customHeight="1">
      <c r="B5" s="300"/>
      <c r="C5" s="301" t="str">
        <f>AB53</f>
        <v>河村拓哉</v>
      </c>
      <c r="D5" s="401" t="str">
        <f>AG53</f>
        <v>島根大学</v>
      </c>
      <c r="E5" s="402"/>
      <c r="F5" s="396" t="str">
        <f>K99</f>
        <v>脇太翼</v>
      </c>
      <c r="G5" s="397"/>
      <c r="H5" s="397"/>
      <c r="I5" s="397"/>
      <c r="J5" s="397"/>
      <c r="K5" s="394" t="str">
        <f>P99</f>
        <v>三島高校</v>
      </c>
      <c r="L5" s="394"/>
      <c r="M5" s="394"/>
      <c r="N5" s="394"/>
      <c r="O5" s="395"/>
      <c r="P5" s="396" t="str">
        <f>AB132</f>
        <v>大西慶季</v>
      </c>
      <c r="Q5" s="397"/>
      <c r="R5" s="397"/>
      <c r="S5" s="397"/>
      <c r="T5" s="397"/>
      <c r="U5" s="372" t="str">
        <f>AG132</f>
        <v>川之江ｸﾗﾌﾞ</v>
      </c>
      <c r="V5" s="372"/>
      <c r="W5" s="372"/>
      <c r="X5" s="372"/>
      <c r="Y5" s="373"/>
      <c r="Z5" s="396" t="str">
        <f>K195</f>
        <v>長原正悟</v>
      </c>
      <c r="AA5" s="397"/>
      <c r="AB5" s="397"/>
      <c r="AC5" s="397"/>
      <c r="AD5" s="397"/>
      <c r="AE5" s="394" t="str">
        <f>P195</f>
        <v>神郷JBC</v>
      </c>
      <c r="AF5" s="394"/>
      <c r="AG5" s="394"/>
      <c r="AH5" s="394"/>
      <c r="AI5" s="395"/>
      <c r="AJ5" s="396" t="str">
        <f>K199</f>
        <v>井原厳</v>
      </c>
      <c r="AK5" s="397"/>
      <c r="AL5" s="397"/>
      <c r="AM5" s="397"/>
      <c r="AN5" s="397"/>
      <c r="AO5" s="394" t="str">
        <f>P199</f>
        <v>ＦＢＣ</v>
      </c>
      <c r="AP5" s="394"/>
      <c r="AQ5" s="394"/>
      <c r="AR5" s="394"/>
      <c r="AS5" s="395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</row>
    <row r="6" spans="2:69" s="302" customFormat="1" ht="13.5" customHeight="1">
      <c r="B6" s="300"/>
      <c r="C6" s="303" t="str">
        <f>AB55</f>
        <v>近藤康太</v>
      </c>
      <c r="D6" s="398" t="str">
        <f>AG55</f>
        <v>松山大学</v>
      </c>
      <c r="E6" s="399"/>
      <c r="F6" s="400" t="str">
        <f>K100</f>
        <v>宇田幸竜</v>
      </c>
      <c r="G6" s="390"/>
      <c r="H6" s="390"/>
      <c r="I6" s="390"/>
      <c r="J6" s="390"/>
      <c r="K6" s="391" t="str">
        <f>P100</f>
        <v>三島高校</v>
      </c>
      <c r="L6" s="391"/>
      <c r="M6" s="391"/>
      <c r="N6" s="391"/>
      <c r="O6" s="392"/>
      <c r="P6" s="389" t="str">
        <f>AB134</f>
        <v>関律稀</v>
      </c>
      <c r="Q6" s="390"/>
      <c r="R6" s="390"/>
      <c r="S6" s="390"/>
      <c r="T6" s="390"/>
      <c r="U6" s="374" t="str">
        <f>AG134</f>
        <v>川之江ｸﾗﾌﾞ</v>
      </c>
      <c r="V6" s="374"/>
      <c r="W6" s="374"/>
      <c r="X6" s="374"/>
      <c r="Y6" s="375"/>
      <c r="Z6" s="389" t="str">
        <f>K196</f>
        <v>尾崎慎</v>
      </c>
      <c r="AA6" s="390"/>
      <c r="AB6" s="390"/>
      <c r="AC6" s="390"/>
      <c r="AD6" s="390"/>
      <c r="AE6" s="391" t="str">
        <f>P196</f>
        <v>（今井教室）</v>
      </c>
      <c r="AF6" s="391"/>
      <c r="AG6" s="391"/>
      <c r="AH6" s="391"/>
      <c r="AI6" s="392"/>
      <c r="AJ6" s="389" t="str">
        <f>K200</f>
        <v>鈴木克典</v>
      </c>
      <c r="AK6" s="390"/>
      <c r="AL6" s="390"/>
      <c r="AM6" s="390"/>
      <c r="AN6" s="390"/>
      <c r="AO6" s="391" t="str">
        <f>P200</f>
        <v>（ＦＢＣ）</v>
      </c>
      <c r="AP6" s="391"/>
      <c r="AQ6" s="391"/>
      <c r="AR6" s="391"/>
      <c r="AS6" s="392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</row>
    <row r="7" spans="2:69" s="299" customFormat="1" ht="13.5" customHeight="1">
      <c r="B7" s="162"/>
      <c r="C7" s="304"/>
      <c r="D7" s="305"/>
      <c r="E7" s="306"/>
      <c r="F7" s="304"/>
      <c r="G7" s="305"/>
      <c r="H7" s="305"/>
      <c r="I7" s="305"/>
      <c r="J7" s="305"/>
      <c r="K7" s="305"/>
      <c r="L7" s="305"/>
      <c r="M7" s="305"/>
      <c r="N7" s="305"/>
      <c r="O7" s="307"/>
      <c r="P7" s="304"/>
      <c r="Q7" s="305"/>
      <c r="R7" s="305"/>
      <c r="S7" s="305"/>
      <c r="T7" s="305"/>
      <c r="U7" s="305"/>
      <c r="V7" s="305"/>
      <c r="W7" s="305"/>
      <c r="X7" s="305"/>
      <c r="Y7" s="307"/>
      <c r="Z7" s="304"/>
      <c r="AA7" s="305"/>
      <c r="AB7" s="305"/>
      <c r="AC7" s="305"/>
      <c r="AD7" s="305"/>
      <c r="AE7" s="305"/>
      <c r="AF7" s="305"/>
      <c r="AG7" s="305"/>
      <c r="AH7" s="305"/>
      <c r="AI7" s="307"/>
      <c r="AJ7" s="304"/>
      <c r="AK7" s="305"/>
      <c r="AL7" s="305"/>
      <c r="AM7" s="305"/>
      <c r="AN7" s="305"/>
      <c r="AO7" s="305"/>
      <c r="AP7" s="305"/>
      <c r="AQ7" s="305"/>
      <c r="AR7" s="305"/>
      <c r="AS7" s="307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</row>
    <row r="8" spans="2:69" s="299" customFormat="1" ht="13.5" customHeight="1">
      <c r="B8" s="162"/>
      <c r="C8" s="308"/>
      <c r="D8" s="309"/>
      <c r="E8" s="310"/>
      <c r="F8" s="311"/>
      <c r="G8" s="312"/>
      <c r="H8" s="312"/>
      <c r="I8" s="312"/>
      <c r="J8" s="312"/>
      <c r="K8" s="312"/>
      <c r="L8" s="312"/>
      <c r="M8" s="312"/>
      <c r="N8" s="312"/>
      <c r="O8" s="313"/>
      <c r="P8" s="311"/>
      <c r="Q8" s="312"/>
      <c r="R8" s="312"/>
      <c r="S8" s="312"/>
      <c r="T8" s="312"/>
      <c r="U8" s="312"/>
      <c r="V8" s="312"/>
      <c r="W8" s="312"/>
      <c r="X8" s="312"/>
      <c r="Y8" s="313"/>
      <c r="Z8" s="311"/>
      <c r="AA8" s="312"/>
      <c r="AB8" s="312"/>
      <c r="AC8" s="312"/>
      <c r="AD8" s="312"/>
      <c r="AE8" s="312"/>
      <c r="AF8" s="312"/>
      <c r="AG8" s="312"/>
      <c r="AH8" s="312"/>
      <c r="AI8" s="313"/>
      <c r="AJ8" s="311"/>
      <c r="AK8" s="312"/>
      <c r="AL8" s="312"/>
      <c r="AM8" s="312"/>
      <c r="AN8" s="312"/>
      <c r="AO8" s="312"/>
      <c r="AP8" s="312"/>
      <c r="AQ8" s="312"/>
      <c r="AR8" s="312"/>
      <c r="AS8" s="313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</row>
    <row r="9" spans="2:69" s="299" customFormat="1" ht="13.5" customHeight="1">
      <c r="B9" s="162"/>
      <c r="C9" s="308"/>
      <c r="D9" s="309"/>
      <c r="E9" s="310"/>
      <c r="F9" s="311"/>
      <c r="G9" s="312"/>
      <c r="H9" s="312"/>
      <c r="I9" s="312"/>
      <c r="J9" s="312"/>
      <c r="K9" s="312"/>
      <c r="L9" s="312"/>
      <c r="M9" s="312"/>
      <c r="N9" s="312"/>
      <c r="O9" s="313"/>
      <c r="P9" s="311"/>
      <c r="Q9" s="312"/>
      <c r="R9" s="312"/>
      <c r="S9" s="312"/>
      <c r="T9" s="312"/>
      <c r="U9" s="312"/>
      <c r="V9" s="312"/>
      <c r="W9" s="312"/>
      <c r="X9" s="312"/>
      <c r="Y9" s="313"/>
      <c r="Z9" s="311"/>
      <c r="AA9" s="312"/>
      <c r="AB9" s="312"/>
      <c r="AC9" s="312"/>
      <c r="AD9" s="312"/>
      <c r="AE9" s="312"/>
      <c r="AF9" s="312"/>
      <c r="AG9" s="312"/>
      <c r="AH9" s="312"/>
      <c r="AI9" s="313"/>
      <c r="AJ9" s="311"/>
      <c r="AK9" s="312"/>
      <c r="AL9" s="312"/>
      <c r="AM9" s="312"/>
      <c r="AN9" s="312"/>
      <c r="AO9" s="312"/>
      <c r="AP9" s="312"/>
      <c r="AQ9" s="312"/>
      <c r="AR9" s="312"/>
      <c r="AS9" s="313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</row>
    <row r="10" spans="2:69" s="299" customFormat="1" ht="13.5" customHeight="1">
      <c r="B10" s="162"/>
      <c r="C10" s="308"/>
      <c r="D10" s="309"/>
      <c r="E10" s="310"/>
      <c r="F10" s="311"/>
      <c r="G10" s="312"/>
      <c r="H10" s="312"/>
      <c r="I10" s="312"/>
      <c r="J10" s="312"/>
      <c r="K10" s="312"/>
      <c r="L10" s="312"/>
      <c r="M10" s="312"/>
      <c r="N10" s="312"/>
      <c r="O10" s="313"/>
      <c r="P10" s="311"/>
      <c r="Q10" s="312"/>
      <c r="R10" s="312"/>
      <c r="S10" s="312"/>
      <c r="T10" s="312"/>
      <c r="U10" s="312"/>
      <c r="V10" s="312"/>
      <c r="W10" s="312"/>
      <c r="X10" s="312"/>
      <c r="Y10" s="313"/>
      <c r="Z10" s="311"/>
      <c r="AA10" s="312"/>
      <c r="AB10" s="312"/>
      <c r="AC10" s="312"/>
      <c r="AD10" s="312"/>
      <c r="AE10" s="312"/>
      <c r="AF10" s="312"/>
      <c r="AG10" s="312"/>
      <c r="AH10" s="312"/>
      <c r="AI10" s="313"/>
      <c r="AJ10" s="311"/>
      <c r="AK10" s="312"/>
      <c r="AL10" s="312"/>
      <c r="AM10" s="312"/>
      <c r="AN10" s="312"/>
      <c r="AO10" s="312"/>
      <c r="AP10" s="312"/>
      <c r="AQ10" s="312"/>
      <c r="AR10" s="312"/>
      <c r="AS10" s="313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</row>
    <row r="11" spans="2:69" s="299" customFormat="1" ht="13.5" customHeight="1">
      <c r="B11" s="162"/>
      <c r="C11" s="308"/>
      <c r="D11" s="309"/>
      <c r="E11" s="310"/>
      <c r="F11" s="311"/>
      <c r="G11" s="312"/>
      <c r="H11" s="312"/>
      <c r="I11" s="312"/>
      <c r="J11" s="312"/>
      <c r="K11" s="312"/>
      <c r="L11" s="312"/>
      <c r="M11" s="312"/>
      <c r="N11" s="312"/>
      <c r="O11" s="313"/>
      <c r="P11" s="311"/>
      <c r="Q11" s="312"/>
      <c r="R11" s="312"/>
      <c r="S11" s="312"/>
      <c r="T11" s="312"/>
      <c r="U11" s="312"/>
      <c r="V11" s="312"/>
      <c r="W11" s="312"/>
      <c r="X11" s="312"/>
      <c r="Y11" s="313"/>
      <c r="Z11" s="311"/>
      <c r="AA11" s="312"/>
      <c r="AB11" s="312"/>
      <c r="AC11" s="312"/>
      <c r="AD11" s="312"/>
      <c r="AE11" s="312"/>
      <c r="AF11" s="312"/>
      <c r="AG11" s="312"/>
      <c r="AH11" s="312"/>
      <c r="AI11" s="313"/>
      <c r="AJ11" s="311"/>
      <c r="AK11" s="312"/>
      <c r="AL11" s="312"/>
      <c r="AM11" s="312"/>
      <c r="AN11" s="312"/>
      <c r="AO11" s="312"/>
      <c r="AP11" s="312"/>
      <c r="AQ11" s="312"/>
      <c r="AR11" s="312"/>
      <c r="AS11" s="313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</row>
    <row r="12" spans="2:69" s="299" customFormat="1" ht="13.5" customHeight="1">
      <c r="B12" s="162"/>
      <c r="C12" s="308"/>
      <c r="D12" s="309"/>
      <c r="E12" s="310"/>
      <c r="F12" s="311"/>
      <c r="G12" s="312"/>
      <c r="H12" s="312"/>
      <c r="I12" s="312"/>
      <c r="J12" s="312"/>
      <c r="K12" s="312"/>
      <c r="L12" s="312"/>
      <c r="M12" s="312"/>
      <c r="N12" s="312"/>
      <c r="O12" s="313"/>
      <c r="P12" s="311"/>
      <c r="Q12" s="312"/>
      <c r="R12" s="312"/>
      <c r="S12" s="312"/>
      <c r="T12" s="312"/>
      <c r="U12" s="312"/>
      <c r="V12" s="312"/>
      <c r="W12" s="312"/>
      <c r="X12" s="312"/>
      <c r="Y12" s="313"/>
      <c r="Z12" s="311"/>
      <c r="AA12" s="312"/>
      <c r="AB12" s="312"/>
      <c r="AC12" s="312"/>
      <c r="AD12" s="312"/>
      <c r="AE12" s="312"/>
      <c r="AF12" s="312"/>
      <c r="AG12" s="312"/>
      <c r="AH12" s="312"/>
      <c r="AI12" s="313"/>
      <c r="AJ12" s="311"/>
      <c r="AK12" s="312"/>
      <c r="AL12" s="312"/>
      <c r="AM12" s="312"/>
      <c r="AN12" s="312"/>
      <c r="AO12" s="312"/>
      <c r="AP12" s="312"/>
      <c r="AQ12" s="312"/>
      <c r="AR12" s="312"/>
      <c r="AS12" s="313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</row>
    <row r="13" spans="2:69" s="299" customFormat="1" ht="13.5" customHeight="1">
      <c r="B13" s="162"/>
      <c r="C13" s="314"/>
      <c r="D13" s="315"/>
      <c r="E13" s="316"/>
      <c r="F13" s="317"/>
      <c r="G13" s="318"/>
      <c r="H13" s="318"/>
      <c r="I13" s="318"/>
      <c r="J13" s="318"/>
      <c r="K13" s="318"/>
      <c r="L13" s="318"/>
      <c r="M13" s="318"/>
      <c r="N13" s="318"/>
      <c r="O13" s="319"/>
      <c r="P13" s="317"/>
      <c r="Q13" s="318"/>
      <c r="R13" s="318"/>
      <c r="S13" s="318"/>
      <c r="T13" s="318"/>
      <c r="U13" s="318"/>
      <c r="V13" s="318"/>
      <c r="W13" s="318"/>
      <c r="X13" s="318"/>
      <c r="Y13" s="319"/>
      <c r="Z13" s="317"/>
      <c r="AA13" s="318"/>
      <c r="AB13" s="318"/>
      <c r="AC13" s="318"/>
      <c r="AD13" s="318"/>
      <c r="AE13" s="318"/>
      <c r="AF13" s="318"/>
      <c r="AG13" s="318"/>
      <c r="AH13" s="318"/>
      <c r="AI13" s="319"/>
      <c r="AJ13" s="317"/>
      <c r="AK13" s="318"/>
      <c r="AL13" s="318"/>
      <c r="AM13" s="318"/>
      <c r="AN13" s="318"/>
      <c r="AO13" s="318"/>
      <c r="AP13" s="318"/>
      <c r="AQ13" s="318"/>
      <c r="AR13" s="318"/>
      <c r="AS13" s="319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</row>
    <row r="14" spans="3:45" s="162" customFormat="1" ht="4.5" customHeight="1">
      <c r="C14" s="320"/>
      <c r="D14" s="320"/>
      <c r="E14" s="320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</row>
    <row r="15" spans="2:69" s="299" customFormat="1" ht="13.5" customHeight="1">
      <c r="B15" s="162"/>
      <c r="C15" s="388" t="s">
        <v>206</v>
      </c>
      <c r="D15" s="388"/>
      <c r="E15" s="388"/>
      <c r="F15" s="388" t="s">
        <v>207</v>
      </c>
      <c r="G15" s="388"/>
      <c r="H15" s="388"/>
      <c r="I15" s="388"/>
      <c r="J15" s="388"/>
      <c r="K15" s="388"/>
      <c r="L15" s="388"/>
      <c r="M15" s="388"/>
      <c r="N15" s="388"/>
      <c r="O15" s="388"/>
      <c r="P15" s="388" t="s">
        <v>208</v>
      </c>
      <c r="Q15" s="388"/>
      <c r="R15" s="388"/>
      <c r="S15" s="388"/>
      <c r="T15" s="388"/>
      <c r="U15" s="388"/>
      <c r="V15" s="388"/>
      <c r="W15" s="388"/>
      <c r="X15" s="388"/>
      <c r="Y15" s="388"/>
      <c r="Z15" s="388" t="s">
        <v>209</v>
      </c>
      <c r="AA15" s="388"/>
      <c r="AB15" s="388"/>
      <c r="AC15" s="388"/>
      <c r="AD15" s="388"/>
      <c r="AE15" s="388"/>
      <c r="AF15" s="388"/>
      <c r="AG15" s="388"/>
      <c r="AH15" s="388"/>
      <c r="AI15" s="388"/>
      <c r="AJ15" s="388" t="s">
        <v>210</v>
      </c>
      <c r="AK15" s="388"/>
      <c r="AL15" s="388"/>
      <c r="AM15" s="388"/>
      <c r="AN15" s="388"/>
      <c r="AO15" s="388"/>
      <c r="AP15" s="388"/>
      <c r="AQ15" s="388"/>
      <c r="AR15" s="388"/>
      <c r="AS15" s="388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</row>
    <row r="16" spans="2:69" s="302" customFormat="1" ht="13.5" customHeight="1">
      <c r="B16" s="300"/>
      <c r="C16" s="301" t="str">
        <f>AB58</f>
        <v>尾崎謙二</v>
      </c>
      <c r="D16" s="401" t="str">
        <f>AG58</f>
        <v>アスティス</v>
      </c>
      <c r="E16" s="402"/>
      <c r="F16" s="396" t="str">
        <f>V99</f>
        <v>平岡彪</v>
      </c>
      <c r="G16" s="397"/>
      <c r="H16" s="397"/>
      <c r="I16" s="397"/>
      <c r="J16" s="397"/>
      <c r="K16" s="394" t="str">
        <f>AA99</f>
        <v>土居高校</v>
      </c>
      <c r="L16" s="394"/>
      <c r="M16" s="394"/>
      <c r="N16" s="394"/>
      <c r="O16" s="395"/>
      <c r="P16" s="396" t="str">
        <f>AB137</f>
        <v>髙橋巧成</v>
      </c>
      <c r="Q16" s="397"/>
      <c r="R16" s="397"/>
      <c r="S16" s="397"/>
      <c r="T16" s="397"/>
      <c r="U16" s="394" t="str">
        <f>AG137</f>
        <v>川之江ｸﾗﾌﾞ</v>
      </c>
      <c r="V16" s="394"/>
      <c r="W16" s="394"/>
      <c r="X16" s="394"/>
      <c r="Y16" s="395"/>
      <c r="Z16" s="396" t="str">
        <f>V195</f>
        <v>加藤淳二</v>
      </c>
      <c r="AA16" s="397"/>
      <c r="AB16" s="397"/>
      <c r="AC16" s="397"/>
      <c r="AD16" s="397"/>
      <c r="AE16" s="394" t="str">
        <f>AA195</f>
        <v>Arrows</v>
      </c>
      <c r="AF16" s="394"/>
      <c r="AG16" s="394"/>
      <c r="AH16" s="394"/>
      <c r="AI16" s="395"/>
      <c r="AJ16" s="396" t="str">
        <f>V199</f>
        <v>石川莉貴</v>
      </c>
      <c r="AK16" s="397"/>
      <c r="AL16" s="397"/>
      <c r="AM16" s="397"/>
      <c r="AN16" s="397"/>
      <c r="AO16" s="394" t="str">
        <f>AA199</f>
        <v>タイム</v>
      </c>
      <c r="AP16" s="394"/>
      <c r="AQ16" s="394"/>
      <c r="AR16" s="394"/>
      <c r="AS16" s="395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</row>
    <row r="17" spans="2:69" s="302" customFormat="1" ht="13.5" customHeight="1">
      <c r="B17" s="300"/>
      <c r="C17" s="303" t="str">
        <f>AB59</f>
        <v>曽我部雅勝</v>
      </c>
      <c r="D17" s="398" t="str">
        <f>AG59</f>
        <v>TEAM BLOWIN</v>
      </c>
      <c r="E17" s="399"/>
      <c r="F17" s="400" t="str">
        <f>V100</f>
        <v>髙橋圭太</v>
      </c>
      <c r="G17" s="390"/>
      <c r="H17" s="390"/>
      <c r="I17" s="390"/>
      <c r="J17" s="390"/>
      <c r="K17" s="391" t="str">
        <f>AA100</f>
        <v>土居高校</v>
      </c>
      <c r="L17" s="391"/>
      <c r="M17" s="391"/>
      <c r="N17" s="391"/>
      <c r="O17" s="392"/>
      <c r="P17" s="389" t="str">
        <f>AB138</f>
        <v>長原凪沙</v>
      </c>
      <c r="Q17" s="390"/>
      <c r="R17" s="390"/>
      <c r="S17" s="390"/>
      <c r="T17" s="390"/>
      <c r="U17" s="391" t="str">
        <f>AG138</f>
        <v>酒商ながはら</v>
      </c>
      <c r="V17" s="391"/>
      <c r="W17" s="391"/>
      <c r="X17" s="391"/>
      <c r="Y17" s="392"/>
      <c r="Z17" s="389" t="str">
        <f>V196</f>
        <v>岸靖仁</v>
      </c>
      <c r="AA17" s="390"/>
      <c r="AB17" s="390"/>
      <c r="AC17" s="390"/>
      <c r="AD17" s="390"/>
      <c r="AE17" s="391" t="str">
        <f>AA196</f>
        <v>（Arrows）</v>
      </c>
      <c r="AF17" s="391"/>
      <c r="AG17" s="391"/>
      <c r="AH17" s="391"/>
      <c r="AI17" s="392"/>
      <c r="AJ17" s="389" t="str">
        <f>V200</f>
        <v>石川亜美</v>
      </c>
      <c r="AK17" s="390"/>
      <c r="AL17" s="390"/>
      <c r="AM17" s="390"/>
      <c r="AN17" s="390"/>
      <c r="AO17" s="391" t="str">
        <f>AA200</f>
        <v>（タイム）</v>
      </c>
      <c r="AP17" s="391"/>
      <c r="AQ17" s="391"/>
      <c r="AR17" s="391"/>
      <c r="AS17" s="392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</row>
    <row r="18" spans="2:69" s="299" customFormat="1" ht="13.5" customHeight="1">
      <c r="B18" s="162"/>
      <c r="C18" s="304"/>
      <c r="D18" s="305"/>
      <c r="E18" s="306"/>
      <c r="F18" s="304"/>
      <c r="G18" s="305"/>
      <c r="H18" s="305"/>
      <c r="I18" s="305"/>
      <c r="J18" s="305"/>
      <c r="K18" s="305"/>
      <c r="L18" s="305"/>
      <c r="M18" s="305"/>
      <c r="N18" s="305"/>
      <c r="O18" s="307"/>
      <c r="P18" s="304"/>
      <c r="Q18" s="305"/>
      <c r="R18" s="305"/>
      <c r="S18" s="305"/>
      <c r="T18" s="305"/>
      <c r="U18" s="305"/>
      <c r="V18" s="305"/>
      <c r="W18" s="305"/>
      <c r="X18" s="305"/>
      <c r="Y18" s="307"/>
      <c r="Z18" s="304"/>
      <c r="AA18" s="305"/>
      <c r="AB18" s="305"/>
      <c r="AC18" s="305"/>
      <c r="AD18" s="305"/>
      <c r="AE18" s="305"/>
      <c r="AF18" s="305"/>
      <c r="AG18" s="305"/>
      <c r="AH18" s="305"/>
      <c r="AI18" s="307"/>
      <c r="AJ18" s="304"/>
      <c r="AK18" s="305"/>
      <c r="AL18" s="305"/>
      <c r="AM18" s="305"/>
      <c r="AN18" s="305"/>
      <c r="AO18" s="305"/>
      <c r="AP18" s="305"/>
      <c r="AQ18" s="305"/>
      <c r="AR18" s="305"/>
      <c r="AS18" s="307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</row>
    <row r="19" spans="2:69" s="299" customFormat="1" ht="13.5" customHeight="1">
      <c r="B19" s="162"/>
      <c r="C19" s="308"/>
      <c r="D19" s="309"/>
      <c r="E19" s="310"/>
      <c r="F19" s="311"/>
      <c r="G19" s="312"/>
      <c r="H19" s="312"/>
      <c r="I19" s="312"/>
      <c r="J19" s="312"/>
      <c r="K19" s="312"/>
      <c r="L19" s="312"/>
      <c r="M19" s="312"/>
      <c r="N19" s="312"/>
      <c r="O19" s="313"/>
      <c r="P19" s="311"/>
      <c r="Q19" s="312"/>
      <c r="R19" s="312"/>
      <c r="S19" s="312"/>
      <c r="T19" s="312"/>
      <c r="U19" s="312"/>
      <c r="V19" s="312"/>
      <c r="W19" s="312"/>
      <c r="X19" s="312"/>
      <c r="Y19" s="313"/>
      <c r="Z19" s="311"/>
      <c r="AA19" s="312"/>
      <c r="AB19" s="312"/>
      <c r="AC19" s="312"/>
      <c r="AD19" s="312"/>
      <c r="AE19" s="312"/>
      <c r="AF19" s="312"/>
      <c r="AG19" s="312"/>
      <c r="AH19" s="312"/>
      <c r="AI19" s="313"/>
      <c r="AJ19" s="311"/>
      <c r="AK19" s="312"/>
      <c r="AL19" s="312"/>
      <c r="AM19" s="312"/>
      <c r="AN19" s="312"/>
      <c r="AO19" s="312"/>
      <c r="AP19" s="312"/>
      <c r="AQ19" s="312"/>
      <c r="AR19" s="312"/>
      <c r="AS19" s="313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</row>
    <row r="20" spans="2:69" s="299" customFormat="1" ht="13.5" customHeight="1">
      <c r="B20" s="162"/>
      <c r="C20" s="308"/>
      <c r="D20" s="309"/>
      <c r="E20" s="310"/>
      <c r="F20" s="311"/>
      <c r="G20" s="312"/>
      <c r="H20" s="312"/>
      <c r="I20" s="312"/>
      <c r="J20" s="312"/>
      <c r="K20" s="312"/>
      <c r="L20" s="312"/>
      <c r="M20" s="312"/>
      <c r="N20" s="312"/>
      <c r="O20" s="313"/>
      <c r="P20" s="311"/>
      <c r="Q20" s="312"/>
      <c r="R20" s="312"/>
      <c r="S20" s="312"/>
      <c r="T20" s="312"/>
      <c r="U20" s="312"/>
      <c r="V20" s="312"/>
      <c r="W20" s="312"/>
      <c r="X20" s="312"/>
      <c r="Y20" s="313"/>
      <c r="Z20" s="311"/>
      <c r="AA20" s="312"/>
      <c r="AB20" s="312"/>
      <c r="AC20" s="312"/>
      <c r="AD20" s="312"/>
      <c r="AE20" s="312"/>
      <c r="AF20" s="312"/>
      <c r="AG20" s="312"/>
      <c r="AH20" s="312"/>
      <c r="AI20" s="313"/>
      <c r="AJ20" s="311"/>
      <c r="AK20" s="312"/>
      <c r="AL20" s="312"/>
      <c r="AM20" s="312"/>
      <c r="AN20" s="312"/>
      <c r="AO20" s="312"/>
      <c r="AP20" s="312"/>
      <c r="AQ20" s="312"/>
      <c r="AR20" s="312"/>
      <c r="AS20" s="313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2:69" s="299" customFormat="1" ht="13.5" customHeight="1">
      <c r="B21" s="162"/>
      <c r="C21" s="308"/>
      <c r="D21" s="309"/>
      <c r="E21" s="310"/>
      <c r="F21" s="311"/>
      <c r="G21" s="312"/>
      <c r="H21" s="312"/>
      <c r="I21" s="312"/>
      <c r="J21" s="312"/>
      <c r="K21" s="312"/>
      <c r="L21" s="312"/>
      <c r="M21" s="312"/>
      <c r="N21" s="312"/>
      <c r="O21" s="313"/>
      <c r="P21" s="311"/>
      <c r="Q21" s="312"/>
      <c r="R21" s="312"/>
      <c r="S21" s="312"/>
      <c r="T21" s="312"/>
      <c r="U21" s="312"/>
      <c r="V21" s="312"/>
      <c r="W21" s="312"/>
      <c r="X21" s="312"/>
      <c r="Y21" s="313"/>
      <c r="Z21" s="311"/>
      <c r="AA21" s="312"/>
      <c r="AB21" s="312"/>
      <c r="AC21" s="312"/>
      <c r="AD21" s="312"/>
      <c r="AE21" s="312"/>
      <c r="AF21" s="312"/>
      <c r="AG21" s="312"/>
      <c r="AH21" s="312"/>
      <c r="AI21" s="313"/>
      <c r="AJ21" s="311"/>
      <c r="AK21" s="312"/>
      <c r="AL21" s="312"/>
      <c r="AM21" s="312"/>
      <c r="AN21" s="312"/>
      <c r="AO21" s="312"/>
      <c r="AP21" s="312"/>
      <c r="AQ21" s="312"/>
      <c r="AR21" s="312"/>
      <c r="AS21" s="313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</row>
    <row r="22" spans="2:69" s="299" customFormat="1" ht="13.5" customHeight="1">
      <c r="B22" s="162"/>
      <c r="C22" s="308"/>
      <c r="D22" s="309"/>
      <c r="E22" s="310"/>
      <c r="F22" s="311"/>
      <c r="G22" s="312"/>
      <c r="H22" s="312"/>
      <c r="I22" s="312"/>
      <c r="J22" s="312"/>
      <c r="K22" s="312"/>
      <c r="L22" s="312"/>
      <c r="M22" s="312"/>
      <c r="N22" s="312"/>
      <c r="O22" s="313"/>
      <c r="P22" s="311"/>
      <c r="Q22" s="312"/>
      <c r="R22" s="312"/>
      <c r="S22" s="312"/>
      <c r="T22" s="312"/>
      <c r="U22" s="312"/>
      <c r="V22" s="312"/>
      <c r="W22" s="312"/>
      <c r="X22" s="312"/>
      <c r="Y22" s="313"/>
      <c r="Z22" s="311"/>
      <c r="AA22" s="312"/>
      <c r="AB22" s="312"/>
      <c r="AC22" s="312"/>
      <c r="AD22" s="312"/>
      <c r="AE22" s="312"/>
      <c r="AF22" s="312"/>
      <c r="AG22" s="312"/>
      <c r="AH22" s="312"/>
      <c r="AI22" s="313"/>
      <c r="AJ22" s="311"/>
      <c r="AK22" s="312"/>
      <c r="AL22" s="312"/>
      <c r="AM22" s="312"/>
      <c r="AN22" s="312"/>
      <c r="AO22" s="312"/>
      <c r="AP22" s="312"/>
      <c r="AQ22" s="312"/>
      <c r="AR22" s="312"/>
      <c r="AS22" s="313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</row>
    <row r="23" spans="2:69" s="299" customFormat="1" ht="13.5" customHeight="1">
      <c r="B23" s="162"/>
      <c r="C23" s="314"/>
      <c r="D23" s="315"/>
      <c r="E23" s="316"/>
      <c r="F23" s="317"/>
      <c r="G23" s="318"/>
      <c r="H23" s="318"/>
      <c r="I23" s="318"/>
      <c r="J23" s="318"/>
      <c r="K23" s="318"/>
      <c r="L23" s="318"/>
      <c r="M23" s="318"/>
      <c r="N23" s="318"/>
      <c r="O23" s="319"/>
      <c r="P23" s="317"/>
      <c r="Q23" s="318"/>
      <c r="R23" s="318"/>
      <c r="S23" s="318"/>
      <c r="T23" s="318"/>
      <c r="U23" s="318"/>
      <c r="V23" s="318"/>
      <c r="W23" s="318"/>
      <c r="X23" s="318"/>
      <c r="Y23" s="319"/>
      <c r="Z23" s="317"/>
      <c r="AA23" s="318"/>
      <c r="AB23" s="318"/>
      <c r="AC23" s="318"/>
      <c r="AD23" s="318"/>
      <c r="AE23" s="318"/>
      <c r="AF23" s="318"/>
      <c r="AG23" s="318"/>
      <c r="AH23" s="318"/>
      <c r="AI23" s="319"/>
      <c r="AJ23" s="317"/>
      <c r="AK23" s="318"/>
      <c r="AL23" s="318"/>
      <c r="AM23" s="318"/>
      <c r="AN23" s="318"/>
      <c r="AO23" s="318"/>
      <c r="AP23" s="318"/>
      <c r="AQ23" s="318"/>
      <c r="AR23" s="318"/>
      <c r="AS23" s="319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</row>
    <row r="24" spans="3:75" ht="9" customHeight="1">
      <c r="C24" s="100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98"/>
      <c r="S24" s="98"/>
      <c r="T24" s="98"/>
      <c r="U24" s="98"/>
      <c r="V24" s="98"/>
      <c r="W24" s="98"/>
      <c r="X24" s="98"/>
      <c r="Y24" s="99"/>
      <c r="Z24" s="99"/>
      <c r="AA24" s="99"/>
      <c r="AB24" s="94"/>
      <c r="AC24" s="94"/>
      <c r="AD24" s="94"/>
      <c r="AE24" s="94"/>
      <c r="AF24" s="94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149"/>
      <c r="BR24" s="149"/>
      <c r="BS24" s="149"/>
      <c r="BT24" s="149"/>
      <c r="BU24" s="149"/>
      <c r="BV24" s="149"/>
      <c r="BW24" s="151"/>
    </row>
    <row r="25" spans="2:45" s="299" customFormat="1" ht="13.5" customHeight="1">
      <c r="B25" s="162"/>
      <c r="C25" s="388" t="s">
        <v>220</v>
      </c>
      <c r="D25" s="388"/>
      <c r="E25" s="388"/>
      <c r="F25" s="388" t="s">
        <v>211</v>
      </c>
      <c r="G25" s="388"/>
      <c r="H25" s="388"/>
      <c r="I25" s="388"/>
      <c r="J25" s="388"/>
      <c r="K25" s="388"/>
      <c r="L25" s="388"/>
      <c r="M25" s="388"/>
      <c r="N25" s="388"/>
      <c r="O25" s="388"/>
      <c r="P25" s="388" t="s">
        <v>222</v>
      </c>
      <c r="Q25" s="388"/>
      <c r="R25" s="388"/>
      <c r="S25" s="388"/>
      <c r="T25" s="388"/>
      <c r="U25" s="388"/>
      <c r="V25" s="388"/>
      <c r="W25" s="388"/>
      <c r="X25" s="388"/>
      <c r="Y25" s="388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</row>
    <row r="26" spans="2:45" s="302" customFormat="1" ht="13.5" customHeight="1">
      <c r="B26" s="300"/>
      <c r="C26" s="322" t="str">
        <f>K225</f>
        <v>阿部萌</v>
      </c>
      <c r="D26" s="384" t="str">
        <f>P225</f>
        <v>YONDEN</v>
      </c>
      <c r="E26" s="385"/>
      <c r="F26" s="386" t="str">
        <f>K245</f>
        <v>宗次英子</v>
      </c>
      <c r="G26" s="387"/>
      <c r="H26" s="387"/>
      <c r="I26" s="387"/>
      <c r="J26" s="387"/>
      <c r="K26" s="376" t="str">
        <f>P245</f>
        <v>川之江</v>
      </c>
      <c r="L26" s="376"/>
      <c r="M26" s="376"/>
      <c r="N26" s="376"/>
      <c r="O26" s="377"/>
      <c r="P26" s="386" t="str">
        <f>K251</f>
        <v>井原梨花</v>
      </c>
      <c r="Q26" s="387"/>
      <c r="R26" s="387"/>
      <c r="S26" s="387"/>
      <c r="T26" s="387"/>
      <c r="U26" s="376" t="str">
        <f>P251</f>
        <v>土居高校</v>
      </c>
      <c r="V26" s="376"/>
      <c r="W26" s="376"/>
      <c r="X26" s="376"/>
      <c r="Y26" s="377"/>
      <c r="Z26" s="350"/>
      <c r="AA26" s="351"/>
      <c r="AB26" s="351"/>
      <c r="AC26" s="351"/>
      <c r="AD26" s="351"/>
      <c r="AE26" s="351"/>
      <c r="AF26" s="351"/>
      <c r="AG26" s="351"/>
      <c r="AH26" s="351"/>
      <c r="AI26" s="351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</row>
    <row r="27" spans="2:45" s="302" customFormat="1" ht="13.5" customHeight="1">
      <c r="B27" s="300"/>
      <c r="C27" s="323" t="str">
        <f>K226</f>
        <v>長原芽美</v>
      </c>
      <c r="D27" s="380" t="str">
        <f>P226</f>
        <v>酒商ながはら</v>
      </c>
      <c r="E27" s="381"/>
      <c r="F27" s="382" t="str">
        <f>K246</f>
        <v>合田直子</v>
      </c>
      <c r="G27" s="383"/>
      <c r="H27" s="383"/>
      <c r="I27" s="383"/>
      <c r="J27" s="383"/>
      <c r="K27" s="378" t="str">
        <f>P246</f>
        <v>川之江</v>
      </c>
      <c r="L27" s="378"/>
      <c r="M27" s="378"/>
      <c r="N27" s="378"/>
      <c r="O27" s="379"/>
      <c r="P27" s="382" t="str">
        <f>K252</f>
        <v>河村瑚乃栞</v>
      </c>
      <c r="Q27" s="383"/>
      <c r="R27" s="383"/>
      <c r="S27" s="383"/>
      <c r="T27" s="383"/>
      <c r="U27" s="378" t="str">
        <f>P252</f>
        <v>土居高校</v>
      </c>
      <c r="V27" s="378"/>
      <c r="W27" s="378"/>
      <c r="X27" s="378"/>
      <c r="Y27" s="37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</row>
    <row r="28" spans="2:45" s="299" customFormat="1" ht="13.5" customHeight="1">
      <c r="B28" s="162"/>
      <c r="C28" s="324"/>
      <c r="D28" s="325"/>
      <c r="E28" s="326"/>
      <c r="F28" s="324"/>
      <c r="G28" s="325"/>
      <c r="H28" s="325"/>
      <c r="I28" s="325"/>
      <c r="J28" s="325"/>
      <c r="K28" s="325"/>
      <c r="L28" s="325"/>
      <c r="M28" s="325"/>
      <c r="N28" s="325"/>
      <c r="O28" s="327"/>
      <c r="P28" s="324"/>
      <c r="Q28" s="325"/>
      <c r="R28" s="325"/>
      <c r="S28" s="325"/>
      <c r="T28" s="325"/>
      <c r="U28" s="325"/>
      <c r="V28" s="325"/>
      <c r="W28" s="325"/>
      <c r="X28" s="325"/>
      <c r="Y28" s="327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</row>
    <row r="29" spans="2:45" s="299" customFormat="1" ht="13.5" customHeight="1">
      <c r="B29" s="162"/>
      <c r="C29" s="328"/>
      <c r="D29" s="329"/>
      <c r="E29" s="330"/>
      <c r="F29" s="331"/>
      <c r="G29" s="332"/>
      <c r="H29" s="332"/>
      <c r="I29" s="332"/>
      <c r="J29" s="332"/>
      <c r="K29" s="332"/>
      <c r="L29" s="332"/>
      <c r="M29" s="332"/>
      <c r="N29" s="332"/>
      <c r="O29" s="333"/>
      <c r="P29" s="331"/>
      <c r="Q29" s="332"/>
      <c r="R29" s="332"/>
      <c r="S29" s="332"/>
      <c r="T29" s="332"/>
      <c r="U29" s="332"/>
      <c r="V29" s="332"/>
      <c r="W29" s="332"/>
      <c r="X29" s="332"/>
      <c r="Y29" s="333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</row>
    <row r="30" spans="2:45" s="299" customFormat="1" ht="13.5" customHeight="1">
      <c r="B30" s="162"/>
      <c r="C30" s="328"/>
      <c r="D30" s="329"/>
      <c r="E30" s="330"/>
      <c r="F30" s="331"/>
      <c r="G30" s="332"/>
      <c r="H30" s="332"/>
      <c r="I30" s="332"/>
      <c r="J30" s="332"/>
      <c r="K30" s="332"/>
      <c r="L30" s="332"/>
      <c r="M30" s="332"/>
      <c r="N30" s="332"/>
      <c r="O30" s="333"/>
      <c r="P30" s="331"/>
      <c r="Q30" s="332"/>
      <c r="R30" s="332"/>
      <c r="S30" s="332"/>
      <c r="T30" s="332"/>
      <c r="U30" s="332"/>
      <c r="V30" s="332"/>
      <c r="W30" s="332"/>
      <c r="X30" s="332"/>
      <c r="Y30" s="333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</row>
    <row r="31" spans="2:45" s="299" customFormat="1" ht="13.5" customHeight="1">
      <c r="B31" s="162"/>
      <c r="C31" s="328"/>
      <c r="D31" s="329"/>
      <c r="E31" s="330"/>
      <c r="F31" s="331"/>
      <c r="G31" s="332"/>
      <c r="H31" s="332"/>
      <c r="I31" s="332"/>
      <c r="J31" s="332"/>
      <c r="K31" s="332"/>
      <c r="L31" s="332"/>
      <c r="M31" s="332"/>
      <c r="N31" s="332"/>
      <c r="O31" s="333"/>
      <c r="P31" s="331"/>
      <c r="Q31" s="332"/>
      <c r="R31" s="332"/>
      <c r="S31" s="332"/>
      <c r="T31" s="332"/>
      <c r="U31" s="332"/>
      <c r="V31" s="332"/>
      <c r="W31" s="332"/>
      <c r="X31" s="332"/>
      <c r="Y31" s="333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</row>
    <row r="32" spans="2:45" s="299" customFormat="1" ht="13.5" customHeight="1">
      <c r="B32" s="162"/>
      <c r="C32" s="328"/>
      <c r="D32" s="329"/>
      <c r="E32" s="330"/>
      <c r="F32" s="331"/>
      <c r="G32" s="332"/>
      <c r="H32" s="332"/>
      <c r="I32" s="332"/>
      <c r="J32" s="332"/>
      <c r="K32" s="332"/>
      <c r="L32" s="332"/>
      <c r="M32" s="332"/>
      <c r="N32" s="332"/>
      <c r="O32" s="333"/>
      <c r="P32" s="331"/>
      <c r="Q32" s="332"/>
      <c r="R32" s="332"/>
      <c r="S32" s="332"/>
      <c r="T32" s="332"/>
      <c r="U32" s="332"/>
      <c r="V32" s="332"/>
      <c r="W32" s="332"/>
      <c r="X32" s="332"/>
      <c r="Y32" s="333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</row>
    <row r="33" spans="2:45" s="299" customFormat="1" ht="13.5" customHeight="1">
      <c r="B33" s="162"/>
      <c r="C33" s="328"/>
      <c r="D33" s="329"/>
      <c r="E33" s="330"/>
      <c r="F33" s="331"/>
      <c r="G33" s="332"/>
      <c r="H33" s="332"/>
      <c r="I33" s="332"/>
      <c r="J33" s="332"/>
      <c r="K33" s="332"/>
      <c r="L33" s="332"/>
      <c r="M33" s="332"/>
      <c r="N33" s="332"/>
      <c r="O33" s="333"/>
      <c r="P33" s="331"/>
      <c r="Q33" s="332"/>
      <c r="R33" s="332"/>
      <c r="S33" s="332"/>
      <c r="T33" s="332"/>
      <c r="U33" s="332"/>
      <c r="V33" s="332"/>
      <c r="W33" s="332"/>
      <c r="X33" s="332"/>
      <c r="Y33" s="333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</row>
    <row r="34" spans="2:45" s="299" customFormat="1" ht="13.5" customHeight="1">
      <c r="B34" s="162"/>
      <c r="C34" s="334"/>
      <c r="D34" s="335"/>
      <c r="E34" s="336"/>
      <c r="F34" s="337"/>
      <c r="G34" s="338"/>
      <c r="H34" s="338"/>
      <c r="I34" s="338"/>
      <c r="J34" s="338"/>
      <c r="K34" s="338"/>
      <c r="L34" s="338"/>
      <c r="M34" s="338"/>
      <c r="N34" s="338"/>
      <c r="O34" s="339"/>
      <c r="P34" s="337"/>
      <c r="Q34" s="338"/>
      <c r="R34" s="338"/>
      <c r="S34" s="338"/>
      <c r="T34" s="338"/>
      <c r="U34" s="338"/>
      <c r="V34" s="338"/>
      <c r="W34" s="338"/>
      <c r="X34" s="338"/>
      <c r="Y34" s="339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</row>
    <row r="35" spans="3:25" s="162" customFormat="1" ht="4.5" customHeight="1">
      <c r="C35" s="320"/>
      <c r="D35" s="320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</row>
    <row r="36" spans="2:45" s="299" customFormat="1" ht="13.5" customHeight="1">
      <c r="B36" s="162"/>
      <c r="C36" s="388" t="s">
        <v>221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 t="s">
        <v>223</v>
      </c>
      <c r="Q36" s="388"/>
      <c r="R36" s="388"/>
      <c r="S36" s="388"/>
      <c r="T36" s="388"/>
      <c r="U36" s="388"/>
      <c r="V36" s="388"/>
      <c r="W36" s="388"/>
      <c r="X36" s="388"/>
      <c r="Y36" s="388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</row>
    <row r="37" spans="2:45" s="302" customFormat="1" ht="13.5" customHeight="1">
      <c r="B37" s="300"/>
      <c r="C37" s="322" t="str">
        <f>V225</f>
        <v>清水涼子</v>
      </c>
      <c r="D37" s="384" t="str">
        <f>AA225</f>
        <v>ﾅﾁｭﾗﾙﾊｰﾄ</v>
      </c>
      <c r="E37" s="385"/>
      <c r="F37" s="386"/>
      <c r="G37" s="387"/>
      <c r="H37" s="387"/>
      <c r="I37" s="387"/>
      <c r="J37" s="387"/>
      <c r="K37" s="376"/>
      <c r="L37" s="376"/>
      <c r="M37" s="376"/>
      <c r="N37" s="376"/>
      <c r="O37" s="377"/>
      <c r="P37" s="386" t="s">
        <v>186</v>
      </c>
      <c r="Q37" s="387"/>
      <c r="R37" s="387"/>
      <c r="S37" s="387"/>
      <c r="T37" s="387"/>
      <c r="U37" s="376" t="s">
        <v>130</v>
      </c>
      <c r="V37" s="376"/>
      <c r="W37" s="376"/>
      <c r="X37" s="376"/>
      <c r="Y37" s="377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</row>
    <row r="38" spans="2:45" s="302" customFormat="1" ht="13.5" customHeight="1">
      <c r="B38" s="300"/>
      <c r="C38" s="323" t="str">
        <f>V226</f>
        <v>薦田あかね</v>
      </c>
      <c r="D38" s="380" t="str">
        <f>AA226</f>
        <v>TEAM BLOWIN</v>
      </c>
      <c r="E38" s="381"/>
      <c r="F38" s="382"/>
      <c r="G38" s="383"/>
      <c r="H38" s="383"/>
      <c r="I38" s="383"/>
      <c r="J38" s="383"/>
      <c r="K38" s="378"/>
      <c r="L38" s="378"/>
      <c r="M38" s="378"/>
      <c r="N38" s="378"/>
      <c r="O38" s="379"/>
      <c r="P38" s="382" t="s">
        <v>188</v>
      </c>
      <c r="Q38" s="383"/>
      <c r="R38" s="383"/>
      <c r="S38" s="383"/>
      <c r="T38" s="383"/>
      <c r="U38" s="378" t="s">
        <v>130</v>
      </c>
      <c r="V38" s="378"/>
      <c r="W38" s="378"/>
      <c r="X38" s="378"/>
      <c r="Y38" s="37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</row>
    <row r="39" spans="2:45" s="299" customFormat="1" ht="13.5" customHeight="1">
      <c r="B39" s="162"/>
      <c r="C39" s="324"/>
      <c r="D39" s="325"/>
      <c r="E39" s="326"/>
      <c r="F39" s="324"/>
      <c r="G39" s="325"/>
      <c r="H39" s="325"/>
      <c r="I39" s="325"/>
      <c r="J39" s="325"/>
      <c r="K39" s="325"/>
      <c r="L39" s="325"/>
      <c r="M39" s="325"/>
      <c r="N39" s="325"/>
      <c r="O39" s="327"/>
      <c r="P39" s="324"/>
      <c r="Q39" s="325"/>
      <c r="R39" s="325"/>
      <c r="S39" s="325"/>
      <c r="T39" s="325"/>
      <c r="U39" s="325"/>
      <c r="V39" s="325"/>
      <c r="W39" s="325"/>
      <c r="X39" s="325"/>
      <c r="Y39" s="327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</row>
    <row r="40" spans="2:45" s="299" customFormat="1" ht="13.5" customHeight="1">
      <c r="B40" s="162"/>
      <c r="C40" s="328"/>
      <c r="D40" s="329"/>
      <c r="E40" s="330"/>
      <c r="F40" s="331"/>
      <c r="G40" s="332"/>
      <c r="H40" s="332"/>
      <c r="I40" s="332"/>
      <c r="J40" s="332"/>
      <c r="K40" s="332"/>
      <c r="L40" s="332"/>
      <c r="M40" s="332"/>
      <c r="N40" s="332"/>
      <c r="O40" s="333"/>
      <c r="P40" s="331"/>
      <c r="Q40" s="332"/>
      <c r="R40" s="332"/>
      <c r="S40" s="332"/>
      <c r="T40" s="332"/>
      <c r="U40" s="332"/>
      <c r="V40" s="332"/>
      <c r="W40" s="332"/>
      <c r="X40" s="332"/>
      <c r="Y40" s="333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</row>
    <row r="41" spans="2:45" s="299" customFormat="1" ht="13.5" customHeight="1">
      <c r="B41" s="162"/>
      <c r="C41" s="328"/>
      <c r="D41" s="329"/>
      <c r="E41" s="330"/>
      <c r="F41" s="331"/>
      <c r="G41" s="332"/>
      <c r="H41" s="332"/>
      <c r="I41" s="332"/>
      <c r="J41" s="332"/>
      <c r="K41" s="332"/>
      <c r="L41" s="332"/>
      <c r="M41" s="332"/>
      <c r="N41" s="332"/>
      <c r="O41" s="333"/>
      <c r="P41" s="331"/>
      <c r="Q41" s="332"/>
      <c r="R41" s="332"/>
      <c r="S41" s="332"/>
      <c r="T41" s="332"/>
      <c r="U41" s="332"/>
      <c r="V41" s="332"/>
      <c r="W41" s="332"/>
      <c r="X41" s="332"/>
      <c r="Y41" s="333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</row>
    <row r="42" spans="2:45" s="299" customFormat="1" ht="13.5" customHeight="1">
      <c r="B42" s="162"/>
      <c r="C42" s="328"/>
      <c r="D42" s="329"/>
      <c r="E42" s="330"/>
      <c r="F42" s="331"/>
      <c r="G42" s="332"/>
      <c r="H42" s="332"/>
      <c r="I42" s="332"/>
      <c r="J42" s="332"/>
      <c r="K42" s="332"/>
      <c r="L42" s="332"/>
      <c r="M42" s="332"/>
      <c r="N42" s="332"/>
      <c r="O42" s="333"/>
      <c r="P42" s="331"/>
      <c r="Q42" s="332"/>
      <c r="R42" s="332"/>
      <c r="S42" s="332"/>
      <c r="T42" s="332"/>
      <c r="U42" s="332"/>
      <c r="V42" s="332"/>
      <c r="W42" s="332"/>
      <c r="X42" s="332"/>
      <c r="Y42" s="333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</row>
    <row r="43" spans="2:45" s="299" customFormat="1" ht="13.5" customHeight="1">
      <c r="B43" s="162"/>
      <c r="C43" s="328"/>
      <c r="D43" s="329"/>
      <c r="E43" s="330"/>
      <c r="F43" s="331"/>
      <c r="G43" s="332"/>
      <c r="H43" s="332"/>
      <c r="I43" s="332"/>
      <c r="J43" s="332"/>
      <c r="K43" s="332"/>
      <c r="L43" s="332"/>
      <c r="M43" s="332"/>
      <c r="N43" s="332"/>
      <c r="O43" s="333"/>
      <c r="P43" s="331"/>
      <c r="Q43" s="332"/>
      <c r="R43" s="332"/>
      <c r="S43" s="332"/>
      <c r="T43" s="332"/>
      <c r="U43" s="332"/>
      <c r="V43" s="332"/>
      <c r="W43" s="332"/>
      <c r="X43" s="332"/>
      <c r="Y43" s="333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</row>
    <row r="44" spans="2:45" s="299" customFormat="1" ht="13.5" customHeight="1">
      <c r="B44" s="162"/>
      <c r="C44" s="334"/>
      <c r="D44" s="335"/>
      <c r="E44" s="336"/>
      <c r="F44" s="337"/>
      <c r="G44" s="338"/>
      <c r="H44" s="338"/>
      <c r="I44" s="338"/>
      <c r="J44" s="338"/>
      <c r="K44" s="338"/>
      <c r="L44" s="338"/>
      <c r="M44" s="338"/>
      <c r="N44" s="338"/>
      <c r="O44" s="339"/>
      <c r="P44" s="337"/>
      <c r="Q44" s="338"/>
      <c r="R44" s="338"/>
      <c r="S44" s="338"/>
      <c r="T44" s="338"/>
      <c r="U44" s="338"/>
      <c r="V44" s="338"/>
      <c r="W44" s="338"/>
      <c r="X44" s="338"/>
      <c r="Y44" s="339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</row>
    <row r="45" spans="3:73" ht="9" customHeight="1">
      <c r="C45" s="100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98"/>
      <c r="S45" s="98"/>
      <c r="T45" s="98"/>
      <c r="U45" s="98"/>
      <c r="V45" s="98"/>
      <c r="W45" s="98"/>
      <c r="X45" s="98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49"/>
      <c r="AW45" s="149"/>
      <c r="AX45" s="149"/>
      <c r="AY45" s="149"/>
      <c r="AZ45" s="149"/>
      <c r="BA45" s="149"/>
      <c r="BB45" s="151"/>
      <c r="BO45" s="94"/>
      <c r="BP45" s="94"/>
      <c r="BQ45" s="94"/>
      <c r="BR45" s="94"/>
      <c r="BS45" s="94"/>
      <c r="BT45" s="94"/>
      <c r="BU45" s="94"/>
    </row>
    <row r="46" spans="4:76" ht="9" customHeight="1">
      <c r="D46" s="100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98"/>
      <c r="T46" s="98"/>
      <c r="U46" s="98"/>
      <c r="V46" s="98"/>
      <c r="W46" s="98"/>
      <c r="X46" s="98"/>
      <c r="Y46" s="98"/>
      <c r="Z46" s="99"/>
      <c r="AA46" s="99"/>
      <c r="AB46" s="99"/>
      <c r="AC46" s="94"/>
      <c r="AD46" s="94"/>
      <c r="AE46" s="94"/>
      <c r="AF46" s="94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149"/>
      <c r="BS46" s="149"/>
      <c r="BT46" s="149"/>
      <c r="BU46" s="149"/>
      <c r="BV46" s="149"/>
      <c r="BW46" s="149"/>
      <c r="BX46" s="151"/>
    </row>
    <row r="47" spans="3:77" ht="9" customHeight="1">
      <c r="C47" s="100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98"/>
      <c r="T47" s="98"/>
      <c r="U47" s="98"/>
      <c r="V47" s="98"/>
      <c r="W47" s="98"/>
      <c r="X47" s="98"/>
      <c r="Y47" s="98"/>
      <c r="Z47" s="99"/>
      <c r="AA47" s="99"/>
      <c r="AB47" s="99"/>
      <c r="AC47" s="94"/>
      <c r="AD47" s="94"/>
      <c r="AE47" s="94"/>
      <c r="AF47" s="94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149"/>
      <c r="BT47" s="149"/>
      <c r="BU47" s="149"/>
      <c r="BV47" s="149"/>
      <c r="BW47" s="149"/>
      <c r="BX47" s="149"/>
      <c r="BY47" s="151"/>
    </row>
    <row r="48" spans="3:73" ht="12" customHeight="1">
      <c r="C48" s="129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87"/>
      <c r="AD48" s="187"/>
      <c r="AE48" s="187"/>
      <c r="AF48" s="187"/>
      <c r="AG48" s="132"/>
      <c r="AH48" s="120"/>
      <c r="AI48" s="120"/>
      <c r="AJ48" s="120"/>
      <c r="AK48" s="120"/>
      <c r="AL48" s="120"/>
      <c r="AM48" s="120"/>
      <c r="AN48" s="120"/>
      <c r="AO48" s="120"/>
      <c r="BO48" s="94"/>
      <c r="BP48" s="94"/>
      <c r="BQ48" s="94"/>
      <c r="BR48" s="94"/>
      <c r="BS48" s="94"/>
      <c r="BT48" s="94"/>
      <c r="BU48" s="94"/>
    </row>
    <row r="49" spans="3:73" ht="15.75" customHeight="1" thickBot="1">
      <c r="C49" s="637" t="s">
        <v>67</v>
      </c>
      <c r="D49" s="638"/>
      <c r="E49" s="611" t="str">
        <f>C69</f>
        <v>尾崎謙二</v>
      </c>
      <c r="F49" s="612"/>
      <c r="G49" s="612"/>
      <c r="H49" s="612"/>
      <c r="I49" s="612"/>
      <c r="J49" s="612"/>
      <c r="K49" s="613" t="str">
        <f>D69</f>
        <v>アスティス</v>
      </c>
      <c r="L49" s="612"/>
      <c r="M49" s="612"/>
      <c r="N49" s="612"/>
      <c r="O49" s="612"/>
      <c r="P49" s="614"/>
      <c r="Q49" s="615" t="s">
        <v>25</v>
      </c>
      <c r="R49" s="616"/>
      <c r="S49" s="616"/>
      <c r="T49" s="617"/>
      <c r="U49" s="101"/>
      <c r="V49" s="101"/>
      <c r="W49" s="101"/>
      <c r="X49" s="101"/>
      <c r="Y49" s="101"/>
      <c r="Z49" s="101"/>
      <c r="AA49" s="103"/>
      <c r="AB49" s="104"/>
      <c r="AC49" s="105"/>
      <c r="AD49" s="105"/>
      <c r="AE49" s="105"/>
      <c r="AF49" s="105"/>
      <c r="AG49" s="106"/>
      <c r="AH49" s="106"/>
      <c r="AI49" s="106"/>
      <c r="AJ49" s="106"/>
      <c r="AK49" s="106"/>
      <c r="AR49" s="97"/>
      <c r="AS49" s="96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8"/>
      <c r="BI49" s="98"/>
      <c r="BJ49" s="98"/>
      <c r="BK49" s="98"/>
      <c r="BL49" s="98"/>
      <c r="BM49" s="98"/>
      <c r="BN49" s="98"/>
      <c r="BO49" s="98"/>
      <c r="BP49" s="99"/>
      <c r="BQ49" s="99"/>
      <c r="BR49" s="99"/>
      <c r="BS49" s="99"/>
      <c r="BT49" s="94"/>
      <c r="BU49" s="94"/>
    </row>
    <row r="50" spans="3:73" ht="15.75" customHeight="1" thickTop="1">
      <c r="C50" s="637"/>
      <c r="D50" s="638"/>
      <c r="E50" s="621" t="str">
        <f>C70</f>
        <v>曽我部雅勝</v>
      </c>
      <c r="F50" s="622"/>
      <c r="G50" s="622"/>
      <c r="H50" s="622"/>
      <c r="I50" s="622"/>
      <c r="J50" s="622"/>
      <c r="K50" s="623" t="str">
        <f>D70</f>
        <v>TEAM BLOWIN</v>
      </c>
      <c r="L50" s="622"/>
      <c r="M50" s="622"/>
      <c r="N50" s="622"/>
      <c r="O50" s="622"/>
      <c r="P50" s="624"/>
      <c r="Q50" s="618"/>
      <c r="R50" s="619"/>
      <c r="S50" s="619"/>
      <c r="T50" s="620"/>
      <c r="U50" s="287"/>
      <c r="V50" s="287">
        <v>21</v>
      </c>
      <c r="W50" s="288">
        <v>21</v>
      </c>
      <c r="X50" s="101"/>
      <c r="Y50" s="101"/>
      <c r="Z50" s="101"/>
      <c r="AA50" s="101"/>
      <c r="AB50" s="101"/>
      <c r="AC50" s="103"/>
      <c r="AD50" s="104"/>
      <c r="AE50" s="105"/>
      <c r="AF50" s="105"/>
      <c r="AG50" s="105"/>
      <c r="AH50" s="105"/>
      <c r="AI50" s="106"/>
      <c r="AJ50" s="106"/>
      <c r="AK50" s="106"/>
      <c r="AR50" s="97"/>
      <c r="AS50" s="96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8"/>
      <c r="BI50" s="98"/>
      <c r="BJ50" s="98"/>
      <c r="BK50" s="98"/>
      <c r="BL50" s="98"/>
      <c r="BM50" s="98"/>
      <c r="BN50" s="98"/>
      <c r="BO50" s="98"/>
      <c r="BP50" s="99"/>
      <c r="BQ50" s="99"/>
      <c r="BR50" s="99"/>
      <c r="BS50" s="99"/>
      <c r="BT50" s="94"/>
      <c r="BU50" s="94"/>
    </row>
    <row r="51" spans="3:73" ht="1.5" customHeight="1">
      <c r="C51" s="108"/>
      <c r="D51" s="109"/>
      <c r="E51" s="206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112"/>
      <c r="R51" s="112"/>
      <c r="S51" s="112"/>
      <c r="T51" s="112"/>
      <c r="U51" s="210"/>
      <c r="V51" s="210"/>
      <c r="W51" s="283"/>
      <c r="X51" s="101"/>
      <c r="Y51" s="101"/>
      <c r="Z51" s="101"/>
      <c r="AA51" s="101"/>
      <c r="AB51" s="101"/>
      <c r="AC51" s="103"/>
      <c r="AD51" s="104"/>
      <c r="AE51" s="105"/>
      <c r="AF51" s="105"/>
      <c r="AG51" s="105"/>
      <c r="AH51" s="105"/>
      <c r="AI51" s="106"/>
      <c r="AJ51" s="106"/>
      <c r="AK51" s="106"/>
      <c r="AR51" s="97"/>
      <c r="AS51" s="96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8"/>
      <c r="BI51" s="98"/>
      <c r="BJ51" s="98"/>
      <c r="BK51" s="98"/>
      <c r="BL51" s="98"/>
      <c r="BM51" s="98"/>
      <c r="BN51" s="98"/>
      <c r="BO51" s="98"/>
      <c r="BP51" s="99"/>
      <c r="BQ51" s="99"/>
      <c r="BR51" s="99"/>
      <c r="BS51" s="99"/>
      <c r="BT51" s="94"/>
      <c r="BU51" s="94"/>
    </row>
    <row r="52" spans="3:73" ht="15.75" customHeight="1">
      <c r="C52" s="108" t="s">
        <v>24</v>
      </c>
      <c r="D52" s="113"/>
      <c r="E52" s="611" t="str">
        <f>C87</f>
        <v>今井康浩</v>
      </c>
      <c r="F52" s="612"/>
      <c r="G52" s="612"/>
      <c r="H52" s="612"/>
      <c r="I52" s="612"/>
      <c r="J52" s="612"/>
      <c r="K52" s="613" t="str">
        <f>D87</f>
        <v>トーヨ</v>
      </c>
      <c r="L52" s="612"/>
      <c r="M52" s="612"/>
      <c r="N52" s="612"/>
      <c r="O52" s="612"/>
      <c r="P52" s="614"/>
      <c r="Q52" s="615" t="s">
        <v>23</v>
      </c>
      <c r="R52" s="616"/>
      <c r="S52" s="616"/>
      <c r="T52" s="617"/>
      <c r="U52" s="212"/>
      <c r="V52" s="212">
        <v>13</v>
      </c>
      <c r="W52" s="213">
        <v>14</v>
      </c>
      <c r="X52" s="142"/>
      <c r="Y52" s="101"/>
      <c r="Z52" s="101"/>
      <c r="AA52" s="101"/>
      <c r="AB52" s="144" t="s">
        <v>10</v>
      </c>
      <c r="AC52" s="110"/>
      <c r="AD52" s="94"/>
      <c r="AE52" s="94"/>
      <c r="AF52" s="94"/>
      <c r="AG52" s="114"/>
      <c r="AH52" s="114"/>
      <c r="AI52" s="114"/>
      <c r="AJ52" s="114"/>
      <c r="AK52" s="114"/>
      <c r="AR52" s="97"/>
      <c r="AS52" s="96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8"/>
      <c r="BI52" s="98"/>
      <c r="BJ52" s="98"/>
      <c r="BK52" s="98"/>
      <c r="BL52" s="98"/>
      <c r="BM52" s="98"/>
      <c r="BN52" s="98"/>
      <c r="BO52" s="98"/>
      <c r="BP52" s="99"/>
      <c r="BQ52" s="99"/>
      <c r="BR52" s="99"/>
      <c r="BS52" s="99"/>
      <c r="BT52" s="94"/>
      <c r="BU52" s="94"/>
    </row>
    <row r="53" spans="5:73" ht="15.75" customHeight="1">
      <c r="E53" s="621" t="str">
        <f>C88</f>
        <v>遠藤司</v>
      </c>
      <c r="F53" s="622"/>
      <c r="G53" s="622"/>
      <c r="H53" s="622"/>
      <c r="I53" s="622"/>
      <c r="J53" s="622"/>
      <c r="K53" s="623" t="str">
        <f>D88</f>
        <v>大王</v>
      </c>
      <c r="L53" s="622"/>
      <c r="M53" s="622"/>
      <c r="N53" s="622"/>
      <c r="O53" s="622"/>
      <c r="P53" s="624"/>
      <c r="Q53" s="618"/>
      <c r="R53" s="619"/>
      <c r="S53" s="619"/>
      <c r="T53" s="620"/>
      <c r="U53" s="101"/>
      <c r="V53" s="101"/>
      <c r="W53" s="101"/>
      <c r="X53" s="107"/>
      <c r="Y53" s="210">
        <v>11</v>
      </c>
      <c r="Z53" s="210">
        <v>16</v>
      </c>
      <c r="AA53" s="210"/>
      <c r="AB53" s="627" t="str">
        <f>C90</f>
        <v>河村拓哉</v>
      </c>
      <c r="AC53" s="628"/>
      <c r="AD53" s="628"/>
      <c r="AE53" s="628"/>
      <c r="AF53" s="628"/>
      <c r="AG53" s="631" t="str">
        <f>D90</f>
        <v>島根大学</v>
      </c>
      <c r="AH53" s="631"/>
      <c r="AI53" s="631"/>
      <c r="AJ53" s="631"/>
      <c r="AK53" s="632"/>
      <c r="AR53" s="97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8"/>
      <c r="BI53" s="98"/>
      <c r="BJ53" s="98"/>
      <c r="BK53" s="98"/>
      <c r="BL53" s="98"/>
      <c r="BM53" s="98"/>
      <c r="BN53" s="98"/>
      <c r="BO53" s="98"/>
      <c r="BP53" s="99"/>
      <c r="BQ53" s="99"/>
      <c r="BR53" s="99"/>
      <c r="BS53" s="99"/>
      <c r="BT53" s="94"/>
      <c r="BU53" s="94"/>
    </row>
    <row r="54" spans="5:73" ht="1.5" customHeight="1" thickBot="1">
      <c r="E54" s="206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112"/>
      <c r="R54" s="112"/>
      <c r="S54" s="112"/>
      <c r="T54" s="112"/>
      <c r="U54" s="101"/>
      <c r="V54" s="101"/>
      <c r="W54" s="101"/>
      <c r="X54" s="107"/>
      <c r="Y54" s="210"/>
      <c r="Z54" s="210"/>
      <c r="AA54" s="210"/>
      <c r="AB54" s="629"/>
      <c r="AC54" s="630"/>
      <c r="AD54" s="630"/>
      <c r="AE54" s="630"/>
      <c r="AF54" s="630"/>
      <c r="AG54" s="633"/>
      <c r="AH54" s="633"/>
      <c r="AI54" s="633"/>
      <c r="AJ54" s="633"/>
      <c r="AK54" s="634"/>
      <c r="AR54" s="97"/>
      <c r="AS54" s="96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8"/>
      <c r="BI54" s="98"/>
      <c r="BJ54" s="98"/>
      <c r="BK54" s="98"/>
      <c r="BL54" s="98"/>
      <c r="BM54" s="98"/>
      <c r="BN54" s="98"/>
      <c r="BO54" s="98"/>
      <c r="BP54" s="99"/>
      <c r="BQ54" s="99"/>
      <c r="BR54" s="99"/>
      <c r="BS54" s="99"/>
      <c r="BT54" s="94"/>
      <c r="BU54" s="94"/>
    </row>
    <row r="55" spans="5:73" ht="15.75" customHeight="1" thickTop="1">
      <c r="E55" s="611" t="str">
        <f>C63</f>
        <v>松山峻</v>
      </c>
      <c r="F55" s="612"/>
      <c r="G55" s="612"/>
      <c r="H55" s="612"/>
      <c r="I55" s="612"/>
      <c r="J55" s="612"/>
      <c r="K55" s="647" t="str">
        <f>D63</f>
        <v>Ａ'ｓ</v>
      </c>
      <c r="L55" s="647"/>
      <c r="M55" s="647"/>
      <c r="N55" s="647"/>
      <c r="O55" s="647"/>
      <c r="P55" s="648"/>
      <c r="Q55" s="615" t="s">
        <v>21</v>
      </c>
      <c r="R55" s="616"/>
      <c r="S55" s="616"/>
      <c r="T55" s="617"/>
      <c r="U55" s="101"/>
      <c r="V55" s="101"/>
      <c r="W55" s="101"/>
      <c r="X55" s="290"/>
      <c r="Y55" s="294">
        <v>21</v>
      </c>
      <c r="Z55" s="287">
        <v>21</v>
      </c>
      <c r="AA55" s="295"/>
      <c r="AB55" s="405" t="str">
        <f>C91</f>
        <v>近藤康太</v>
      </c>
      <c r="AC55" s="406"/>
      <c r="AD55" s="406"/>
      <c r="AE55" s="406"/>
      <c r="AF55" s="406"/>
      <c r="AG55" s="407" t="str">
        <f>D91</f>
        <v>松山大学</v>
      </c>
      <c r="AH55" s="406"/>
      <c r="AI55" s="406"/>
      <c r="AJ55" s="406"/>
      <c r="AK55" s="651"/>
      <c r="AR55" s="97"/>
      <c r="AS55" s="96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8"/>
      <c r="BI55" s="98"/>
      <c r="BJ55" s="98"/>
      <c r="BK55" s="98"/>
      <c r="BL55" s="98"/>
      <c r="BM55" s="98"/>
      <c r="BN55" s="98"/>
      <c r="BO55" s="98"/>
      <c r="BP55" s="99"/>
      <c r="BQ55" s="99"/>
      <c r="BR55" s="99"/>
      <c r="BS55" s="99"/>
      <c r="BT55" s="94"/>
      <c r="BU55" s="94"/>
    </row>
    <row r="56" spans="5:73" ht="15.75" customHeight="1" thickBot="1">
      <c r="E56" s="621" t="str">
        <f>C64</f>
        <v>米川僚</v>
      </c>
      <c r="F56" s="622"/>
      <c r="G56" s="622"/>
      <c r="H56" s="622"/>
      <c r="I56" s="622"/>
      <c r="J56" s="622"/>
      <c r="K56" s="649" t="str">
        <f>D64</f>
        <v>ｻﾝﾀﾞｰｽﾞ</v>
      </c>
      <c r="L56" s="649"/>
      <c r="M56" s="649"/>
      <c r="N56" s="649"/>
      <c r="O56" s="649"/>
      <c r="P56" s="650"/>
      <c r="Q56" s="618"/>
      <c r="R56" s="619"/>
      <c r="S56" s="619"/>
      <c r="T56" s="620"/>
      <c r="U56" s="208">
        <v>23</v>
      </c>
      <c r="V56" s="208">
        <v>12</v>
      </c>
      <c r="W56" s="209">
        <v>23</v>
      </c>
      <c r="X56" s="293"/>
      <c r="Y56" s="101"/>
      <c r="Z56" s="101"/>
      <c r="AA56" s="101"/>
      <c r="AB56" s="635" t="s">
        <v>27</v>
      </c>
      <c r="AC56" s="635"/>
      <c r="AD56" s="635"/>
      <c r="AE56" s="635"/>
      <c r="AF56" s="635"/>
      <c r="AG56" s="635"/>
      <c r="AH56" s="635"/>
      <c r="AI56" s="635"/>
      <c r="AJ56" s="635"/>
      <c r="AK56" s="635"/>
      <c r="AR56" s="97"/>
      <c r="AS56" s="96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/>
      <c r="BI56" s="98"/>
      <c r="BJ56" s="98"/>
      <c r="BK56" s="98"/>
      <c r="BL56" s="98"/>
      <c r="BM56" s="98"/>
      <c r="BN56" s="98"/>
      <c r="BO56" s="98"/>
      <c r="BP56" s="99"/>
      <c r="BQ56" s="99"/>
      <c r="BR56" s="99"/>
      <c r="BS56" s="99"/>
      <c r="BT56" s="94"/>
      <c r="BU56" s="94"/>
    </row>
    <row r="57" spans="5:73" ht="1.5" customHeight="1" thickTop="1">
      <c r="E57" s="206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112"/>
      <c r="R57" s="112"/>
      <c r="S57" s="112"/>
      <c r="T57" s="112"/>
      <c r="U57" s="210"/>
      <c r="V57" s="210"/>
      <c r="W57" s="283"/>
      <c r="X57" s="101"/>
      <c r="Y57" s="101"/>
      <c r="Z57" s="101"/>
      <c r="AA57" s="1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R57" s="97"/>
      <c r="AS57" s="96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8"/>
      <c r="BI57" s="98"/>
      <c r="BJ57" s="98"/>
      <c r="BK57" s="98"/>
      <c r="BL57" s="98"/>
      <c r="BM57" s="98"/>
      <c r="BN57" s="98"/>
      <c r="BO57" s="98"/>
      <c r="BP57" s="99"/>
      <c r="BQ57" s="99"/>
      <c r="BR57" s="99"/>
      <c r="BS57" s="99"/>
      <c r="BT57" s="94"/>
      <c r="BU57" s="94"/>
    </row>
    <row r="58" spans="3:73" ht="15.75" customHeight="1" thickBot="1">
      <c r="C58" s="581" t="s">
        <v>89</v>
      </c>
      <c r="D58" s="581"/>
      <c r="E58" s="611" t="str">
        <f>C90</f>
        <v>河村拓哉</v>
      </c>
      <c r="F58" s="612"/>
      <c r="G58" s="612"/>
      <c r="H58" s="612"/>
      <c r="I58" s="612"/>
      <c r="J58" s="612"/>
      <c r="K58" s="613" t="str">
        <f>D90</f>
        <v>島根大学</v>
      </c>
      <c r="L58" s="612"/>
      <c r="M58" s="612"/>
      <c r="N58" s="612"/>
      <c r="O58" s="612"/>
      <c r="P58" s="614"/>
      <c r="Q58" s="615" t="s">
        <v>19</v>
      </c>
      <c r="R58" s="616"/>
      <c r="S58" s="616"/>
      <c r="T58" s="617"/>
      <c r="U58" s="284">
        <v>21</v>
      </c>
      <c r="V58" s="284">
        <v>21</v>
      </c>
      <c r="W58" s="285">
        <v>25</v>
      </c>
      <c r="X58" s="101"/>
      <c r="Y58" s="101"/>
      <c r="Z58" s="101"/>
      <c r="AA58" s="101"/>
      <c r="AB58" s="502" t="str">
        <f>C69</f>
        <v>尾崎謙二</v>
      </c>
      <c r="AC58" s="503"/>
      <c r="AD58" s="503"/>
      <c r="AE58" s="503"/>
      <c r="AF58" s="503"/>
      <c r="AG58" s="625" t="str">
        <f>D69</f>
        <v>アスティス</v>
      </c>
      <c r="AH58" s="625"/>
      <c r="AI58" s="625"/>
      <c r="AJ58" s="625"/>
      <c r="AK58" s="626"/>
      <c r="AR58" s="133"/>
      <c r="AS58" s="119"/>
      <c r="AT58" s="191"/>
      <c r="AU58" s="191"/>
      <c r="AV58" s="191"/>
      <c r="AW58" s="191"/>
      <c r="AX58" s="190"/>
      <c r="AY58" s="134"/>
      <c r="AZ58" s="191"/>
      <c r="BA58" s="192"/>
      <c r="BB58" s="190"/>
      <c r="BC58" s="134"/>
      <c r="BD58" s="152"/>
      <c r="BE58" s="192"/>
      <c r="BF58" s="190"/>
      <c r="BG58" s="134"/>
      <c r="BH58" s="152"/>
      <c r="BI58" s="192"/>
      <c r="BJ58" s="190"/>
      <c r="BK58" s="134"/>
      <c r="BL58" s="152"/>
      <c r="BM58" s="192"/>
      <c r="BN58" s="190"/>
      <c r="BO58" s="134"/>
      <c r="BP58" s="152"/>
      <c r="BQ58" s="192"/>
      <c r="BR58" s="190"/>
      <c r="BS58" s="134"/>
      <c r="BT58" s="152"/>
      <c r="BU58" s="192"/>
    </row>
    <row r="59" spans="3:73" ht="15.75" customHeight="1" thickTop="1">
      <c r="C59" s="581"/>
      <c r="D59" s="581"/>
      <c r="E59" s="621" t="str">
        <f>C91</f>
        <v>近藤康太</v>
      </c>
      <c r="F59" s="622"/>
      <c r="G59" s="622"/>
      <c r="H59" s="622"/>
      <c r="I59" s="622"/>
      <c r="J59" s="622"/>
      <c r="K59" s="623" t="str">
        <f>D91</f>
        <v>松山大学</v>
      </c>
      <c r="L59" s="622"/>
      <c r="M59" s="622"/>
      <c r="N59" s="622"/>
      <c r="O59" s="622"/>
      <c r="P59" s="624"/>
      <c r="Q59" s="618"/>
      <c r="R59" s="619"/>
      <c r="S59" s="619"/>
      <c r="T59" s="620"/>
      <c r="U59" s="101"/>
      <c r="V59" s="101"/>
      <c r="W59" s="101"/>
      <c r="X59" s="101"/>
      <c r="Y59" s="101"/>
      <c r="Z59" s="101"/>
      <c r="AA59" s="101"/>
      <c r="AB59" s="405" t="str">
        <f>C70</f>
        <v>曽我部雅勝</v>
      </c>
      <c r="AC59" s="406"/>
      <c r="AD59" s="406"/>
      <c r="AE59" s="406"/>
      <c r="AF59" s="406"/>
      <c r="AG59" s="407" t="str">
        <f>D70</f>
        <v>TEAM BLOWIN</v>
      </c>
      <c r="AH59" s="407"/>
      <c r="AI59" s="407"/>
      <c r="AJ59" s="407"/>
      <c r="AK59" s="408"/>
      <c r="AR59" s="97"/>
      <c r="AS59" s="96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8"/>
      <c r="BI59" s="98"/>
      <c r="BJ59" s="98"/>
      <c r="BK59" s="98"/>
      <c r="BL59" s="98"/>
      <c r="BM59" s="98"/>
      <c r="BN59" s="98"/>
      <c r="BO59" s="98"/>
      <c r="BP59" s="99"/>
      <c r="BQ59" s="99"/>
      <c r="BR59" s="99"/>
      <c r="BS59" s="99"/>
      <c r="BT59" s="94"/>
      <c r="BU59" s="94"/>
    </row>
    <row r="60" spans="3:80" ht="3" customHeight="1" thickBot="1">
      <c r="C60" s="100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8"/>
      <c r="T60" s="98"/>
      <c r="U60" s="98"/>
      <c r="V60" s="98"/>
      <c r="W60" s="98"/>
      <c r="X60" s="98"/>
      <c r="Y60" s="98"/>
      <c r="Z60" s="98"/>
      <c r="AA60" s="99"/>
      <c r="AB60" s="99"/>
      <c r="AC60" s="99"/>
      <c r="AD60" s="99"/>
      <c r="AE60" s="94"/>
      <c r="AF60" s="94"/>
      <c r="AR60" s="97"/>
      <c r="AS60" s="96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8"/>
      <c r="BI60" s="98"/>
      <c r="BJ60" s="98"/>
      <c r="BK60" s="98"/>
      <c r="BL60" s="98"/>
      <c r="BM60" s="98"/>
      <c r="BN60" s="98"/>
      <c r="BO60" s="98"/>
      <c r="BP60" s="99"/>
      <c r="BQ60" s="99"/>
      <c r="BR60" s="99"/>
      <c r="BS60" s="99"/>
      <c r="BT60" s="94"/>
      <c r="BU60" s="94"/>
      <c r="CA60" s="106"/>
      <c r="CB60" s="153"/>
    </row>
    <row r="61" spans="3:73" ht="12" customHeight="1">
      <c r="C61" s="487" t="s">
        <v>68</v>
      </c>
      <c r="D61" s="488"/>
      <c r="E61" s="491" t="str">
        <f>C63</f>
        <v>松山峻</v>
      </c>
      <c r="F61" s="446"/>
      <c r="G61" s="446"/>
      <c r="H61" s="492"/>
      <c r="I61" s="445" t="str">
        <f>C66</f>
        <v>岸本桂司</v>
      </c>
      <c r="J61" s="446"/>
      <c r="K61" s="446"/>
      <c r="L61" s="492"/>
      <c r="M61" s="445" t="str">
        <f>C69</f>
        <v>尾崎謙二</v>
      </c>
      <c r="N61" s="446"/>
      <c r="O61" s="446"/>
      <c r="P61" s="492"/>
      <c r="Q61" s="445" t="str">
        <f>C72</f>
        <v>伊東宏晃</v>
      </c>
      <c r="R61" s="446"/>
      <c r="S61" s="446"/>
      <c r="T61" s="492"/>
      <c r="U61" s="445" t="str">
        <f>C75</f>
        <v>柚山治</v>
      </c>
      <c r="V61" s="446"/>
      <c r="W61" s="446"/>
      <c r="X61" s="492"/>
      <c r="Y61" s="493" t="s">
        <v>0</v>
      </c>
      <c r="Z61" s="494"/>
      <c r="AA61" s="494"/>
      <c r="AB61" s="495"/>
      <c r="AC61" s="11"/>
      <c r="AD61" s="431" t="s">
        <v>2</v>
      </c>
      <c r="AE61" s="432"/>
      <c r="AF61" s="403" t="s">
        <v>3</v>
      </c>
      <c r="AG61" s="422"/>
      <c r="AH61" s="404"/>
      <c r="AI61" s="423" t="s">
        <v>4</v>
      </c>
      <c r="AJ61" s="424"/>
      <c r="AK61" s="425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8"/>
      <c r="BA61" s="98"/>
      <c r="BB61" s="98"/>
      <c r="BC61" s="98"/>
      <c r="BD61" s="98"/>
      <c r="BE61" s="98"/>
      <c r="BF61" s="98"/>
      <c r="BG61" s="98"/>
      <c r="BH61" s="99"/>
      <c r="BI61" s="99"/>
      <c r="BJ61" s="99"/>
      <c r="BK61" s="99"/>
      <c r="BO61" s="94"/>
      <c r="BP61" s="94"/>
      <c r="BQ61" s="94"/>
      <c r="BR61" s="94"/>
      <c r="BS61" s="94"/>
      <c r="BT61" s="94"/>
      <c r="BU61" s="94"/>
    </row>
    <row r="62" spans="3:73" ht="12" customHeight="1" thickBot="1">
      <c r="C62" s="489"/>
      <c r="D62" s="490"/>
      <c r="E62" s="496" t="str">
        <f>C64</f>
        <v>米川僚</v>
      </c>
      <c r="F62" s="419"/>
      <c r="G62" s="419"/>
      <c r="H62" s="420"/>
      <c r="I62" s="418" t="str">
        <f>C67</f>
        <v>阿部佳人</v>
      </c>
      <c r="J62" s="419"/>
      <c r="K62" s="419"/>
      <c r="L62" s="420"/>
      <c r="M62" s="418" t="str">
        <f>C70</f>
        <v>曽我部雅勝</v>
      </c>
      <c r="N62" s="419"/>
      <c r="O62" s="419"/>
      <c r="P62" s="420"/>
      <c r="Q62" s="418" t="str">
        <f>C73</f>
        <v>石川竜郎</v>
      </c>
      <c r="R62" s="419"/>
      <c r="S62" s="419"/>
      <c r="T62" s="420"/>
      <c r="U62" s="418" t="str">
        <f>C76</f>
        <v>前田智郎</v>
      </c>
      <c r="V62" s="419"/>
      <c r="W62" s="419"/>
      <c r="X62" s="420"/>
      <c r="Y62" s="428" t="s">
        <v>1</v>
      </c>
      <c r="Z62" s="429"/>
      <c r="AA62" s="429"/>
      <c r="AB62" s="430"/>
      <c r="AC62" s="11"/>
      <c r="AD62" s="57" t="s">
        <v>5</v>
      </c>
      <c r="AE62" s="56" t="s">
        <v>6</v>
      </c>
      <c r="AF62" s="57" t="s">
        <v>17</v>
      </c>
      <c r="AG62" s="56" t="s">
        <v>7</v>
      </c>
      <c r="AH62" s="55" t="s">
        <v>8</v>
      </c>
      <c r="AI62" s="56" t="s">
        <v>17</v>
      </c>
      <c r="AJ62" s="56" t="s">
        <v>7</v>
      </c>
      <c r="AK62" s="55" t="s">
        <v>8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8"/>
      <c r="BA62" s="98"/>
      <c r="BB62" s="98"/>
      <c r="BC62" s="98"/>
      <c r="BD62" s="98"/>
      <c r="BE62" s="98"/>
      <c r="BF62" s="98"/>
      <c r="BG62" s="98"/>
      <c r="BH62" s="99"/>
      <c r="BI62" s="99"/>
      <c r="BJ62" s="99"/>
      <c r="BK62" s="99"/>
      <c r="BO62" s="94"/>
      <c r="BP62" s="94"/>
      <c r="BQ62" s="94"/>
      <c r="BR62" s="94"/>
      <c r="BS62" s="94"/>
      <c r="BT62" s="94"/>
      <c r="BU62" s="94"/>
    </row>
    <row r="63" spans="3:73" ht="12" customHeight="1">
      <c r="C63" s="118" t="s">
        <v>69</v>
      </c>
      <c r="D63" s="119" t="s">
        <v>70</v>
      </c>
      <c r="E63" s="534"/>
      <c r="F63" s="535"/>
      <c r="G63" s="535"/>
      <c r="H63" s="536"/>
      <c r="I63" s="38">
        <v>21</v>
      </c>
      <c r="J63" s="29" t="str">
        <f>IF(I63="","","-")</f>
        <v>-</v>
      </c>
      <c r="K63" s="37">
        <v>19</v>
      </c>
      <c r="L63" s="426" t="str">
        <f>IF(I63&lt;&gt;"",IF(I63&gt;K63,IF(I64&gt;K64,"○",IF(I65&gt;K65,"○","×")),IF(I64&gt;K64,IF(I65&gt;K65,"○","×"),"×")),"")</f>
        <v>○</v>
      </c>
      <c r="M63" s="38">
        <v>18</v>
      </c>
      <c r="N63" s="54" t="str">
        <f aca="true" t="shared" si="0" ref="N63:N68">IF(M63="","","-")</f>
        <v>-</v>
      </c>
      <c r="O63" s="53">
        <v>21</v>
      </c>
      <c r="P63" s="426" t="str">
        <f>IF(M63&lt;&gt;"",IF(M63&gt;O63,IF(M64&gt;O64,"○",IF(M65&gt;O65,"○","×")),IF(M64&gt;O64,IF(M65&gt;O65,"○","×"),"×")),"")</f>
        <v>×</v>
      </c>
      <c r="Q63" s="38">
        <v>21</v>
      </c>
      <c r="R63" s="54" t="str">
        <f aca="true" t="shared" si="1" ref="R63:R71">IF(Q63="","","-")</f>
        <v>-</v>
      </c>
      <c r="S63" s="53">
        <v>15</v>
      </c>
      <c r="T63" s="426" t="str">
        <f>IF(Q63&lt;&gt;"",IF(Q63&gt;S63,IF(Q64&gt;S64,"○",IF(Q65&gt;S65,"○","×")),IF(Q64&gt;S64,IF(Q65&gt;S65,"○","×"),"×")),"")</f>
        <v>○</v>
      </c>
      <c r="U63" s="38">
        <v>21</v>
      </c>
      <c r="V63" s="54" t="str">
        <f aca="true" t="shared" si="2" ref="V63:V74">IF(U63="","","-")</f>
        <v>-</v>
      </c>
      <c r="W63" s="53">
        <v>16</v>
      </c>
      <c r="X63" s="427" t="str">
        <f>IF(U63&lt;&gt;"",IF(U63&gt;W63,IF(U64&gt;W64,"○",IF(U65&gt;W65,"○","×")),IF(U64&gt;W64,IF(U65&gt;W65,"○","×"),"×")),"")</f>
        <v>○</v>
      </c>
      <c r="Y63" s="482" t="s">
        <v>180</v>
      </c>
      <c r="Z63" s="483"/>
      <c r="AA63" s="483"/>
      <c r="AB63" s="484"/>
      <c r="AC63" s="11"/>
      <c r="AD63" s="27"/>
      <c r="AE63" s="23"/>
      <c r="AF63" s="26"/>
      <c r="AG63" s="25"/>
      <c r="AH63" s="22"/>
      <c r="AI63" s="23"/>
      <c r="AJ63" s="23"/>
      <c r="AK63" s="22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8"/>
      <c r="BA63" s="98"/>
      <c r="BB63" s="98"/>
      <c r="BC63" s="98"/>
      <c r="BD63" s="98"/>
      <c r="BE63" s="98"/>
      <c r="BF63" s="98"/>
      <c r="BG63" s="98"/>
      <c r="BH63" s="99"/>
      <c r="BI63" s="99"/>
      <c r="BJ63" s="99"/>
      <c r="BK63" s="99"/>
      <c r="BO63" s="94"/>
      <c r="BP63" s="94"/>
      <c r="BQ63" s="94"/>
      <c r="BR63" s="94"/>
      <c r="BS63" s="94"/>
      <c r="BT63" s="94"/>
      <c r="BU63" s="94"/>
    </row>
    <row r="64" spans="3:73" ht="12" customHeight="1">
      <c r="C64" s="118" t="s">
        <v>72</v>
      </c>
      <c r="D64" s="119" t="s">
        <v>71</v>
      </c>
      <c r="E64" s="537"/>
      <c r="F64" s="524"/>
      <c r="G64" s="524"/>
      <c r="H64" s="525"/>
      <c r="I64" s="38">
        <v>21</v>
      </c>
      <c r="J64" s="29" t="str">
        <f>IF(I64="","","-")</f>
        <v>-</v>
      </c>
      <c r="K64" s="52">
        <v>14</v>
      </c>
      <c r="L64" s="410"/>
      <c r="M64" s="38">
        <v>16</v>
      </c>
      <c r="N64" s="29" t="str">
        <f t="shared" si="0"/>
        <v>-</v>
      </c>
      <c r="O64" s="37">
        <v>21</v>
      </c>
      <c r="P64" s="410"/>
      <c r="Q64" s="38">
        <v>21</v>
      </c>
      <c r="R64" s="29" t="str">
        <f t="shared" si="1"/>
        <v>-</v>
      </c>
      <c r="S64" s="37">
        <v>16</v>
      </c>
      <c r="T64" s="410"/>
      <c r="U64" s="38">
        <v>21</v>
      </c>
      <c r="V64" s="29" t="str">
        <f t="shared" si="2"/>
        <v>-</v>
      </c>
      <c r="W64" s="37">
        <v>17</v>
      </c>
      <c r="X64" s="413"/>
      <c r="Y64" s="463"/>
      <c r="Z64" s="464"/>
      <c r="AA64" s="464"/>
      <c r="AB64" s="465"/>
      <c r="AC64" s="11"/>
      <c r="AD64" s="27">
        <f>COUNTIF(E63:X65,"○")</f>
        <v>3</v>
      </c>
      <c r="AE64" s="23">
        <f>COUNTIF(E63:X65,"×")</f>
        <v>1</v>
      </c>
      <c r="AF64" s="26">
        <f>(IF((E63&gt;G63),1,0))+(IF((E64&gt;G64),1,0))+(IF((E65&gt;G65),1,0))+(IF((I63&gt;K63),1,0))+(IF((I64&gt;K64),1,0))+(IF((I65&gt;K65),1,0))+(IF((M63&gt;O63),1,0))+(IF((M64&gt;O64),1,0))+(IF((M65&gt;O65),1,0))+(IF((Q63&gt;S63),1,0))+(IF((Q64&gt;S64),1,0))+(IF((Q65&gt;S65),1,0))+(IF((U63&gt;W63),1,0))+(IF((U64&gt;W64),1,0))+(IF((U65&gt;W65),1,0))</f>
        <v>6</v>
      </c>
      <c r="AG64" s="25">
        <f>(IF((E63&lt;G63),1,0))+(IF((E64&lt;G64),1,0))+(IF((E65&lt;G65),1,0))+(IF((I63&lt;K63),1,0))+(IF((I64&lt;K64),1,0))+(IF((I65&lt;K65),1,0))+(IF((M63&lt;O63),1,0))+(IF((M64&lt;O64),1,0))+(IF((M65&lt;O65),1,0))+(IF((Q63&lt;S63),1,0))+(IF((Q64&lt;S64),1,0))+(IF((Q65&lt;S65),1,0))+(IF((U63&lt;W63),1,0))+(IF((U64&lt;W64),1,0))+(IF((U65&lt;W65),1,0))</f>
        <v>2</v>
      </c>
      <c r="AH64" s="24">
        <f>AF64-AG64</f>
        <v>4</v>
      </c>
      <c r="AI64" s="23">
        <f>SUM(E63:E65,I63:I65,M63:M65,Q63:Q65,U63:U65)</f>
        <v>160</v>
      </c>
      <c r="AJ64" s="23">
        <f>SUM(G63:G65,K63:K65,O63:O65,S63:S65,W63:W65)</f>
        <v>139</v>
      </c>
      <c r="AK64" s="22">
        <f>AI64-AJ64</f>
        <v>21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8"/>
      <c r="BA64" s="98"/>
      <c r="BB64" s="98"/>
      <c r="BC64" s="98"/>
      <c r="BD64" s="98"/>
      <c r="BE64" s="98"/>
      <c r="BF64" s="98"/>
      <c r="BG64" s="98"/>
      <c r="BH64" s="99"/>
      <c r="BI64" s="99"/>
      <c r="BJ64" s="99"/>
      <c r="BK64" s="99"/>
      <c r="BO64" s="94"/>
      <c r="BP64" s="94"/>
      <c r="BQ64" s="94"/>
      <c r="BR64" s="94"/>
      <c r="BS64" s="94"/>
      <c r="BT64" s="94"/>
      <c r="BU64" s="94"/>
    </row>
    <row r="65" spans="3:73" ht="12" customHeight="1">
      <c r="C65" s="121"/>
      <c r="D65" s="122"/>
      <c r="E65" s="538"/>
      <c r="F65" s="527"/>
      <c r="G65" s="527"/>
      <c r="H65" s="528"/>
      <c r="I65" s="49"/>
      <c r="J65" s="29">
        <f>IF(I65="","","-")</f>
      </c>
      <c r="K65" s="47"/>
      <c r="L65" s="411"/>
      <c r="M65" s="49"/>
      <c r="N65" s="48">
        <f t="shared" si="0"/>
      </c>
      <c r="O65" s="47"/>
      <c r="P65" s="410"/>
      <c r="Q65" s="38"/>
      <c r="R65" s="29">
        <f t="shared" si="1"/>
      </c>
      <c r="S65" s="37"/>
      <c r="T65" s="410"/>
      <c r="U65" s="38"/>
      <c r="V65" s="29">
        <f t="shared" si="2"/>
      </c>
      <c r="W65" s="37"/>
      <c r="X65" s="413"/>
      <c r="Y65" s="10">
        <f>AD64</f>
        <v>3</v>
      </c>
      <c r="Z65" s="9" t="s">
        <v>9</v>
      </c>
      <c r="AA65" s="9">
        <f>AE64</f>
        <v>1</v>
      </c>
      <c r="AB65" s="8" t="s">
        <v>6</v>
      </c>
      <c r="AC65" s="11"/>
      <c r="AD65" s="27"/>
      <c r="AE65" s="23"/>
      <c r="AF65" s="26"/>
      <c r="AG65" s="25"/>
      <c r="AH65" s="22"/>
      <c r="AI65" s="23"/>
      <c r="AJ65" s="23"/>
      <c r="AK65" s="22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8"/>
      <c r="BA65" s="98"/>
      <c r="BB65" s="98"/>
      <c r="BC65" s="98"/>
      <c r="BD65" s="98"/>
      <c r="BE65" s="98"/>
      <c r="BF65" s="98"/>
      <c r="BG65" s="98"/>
      <c r="BH65" s="99"/>
      <c r="BI65" s="99"/>
      <c r="BJ65" s="99"/>
      <c r="BK65" s="99"/>
      <c r="BO65" s="94"/>
      <c r="BP65" s="94"/>
      <c r="BQ65" s="94"/>
      <c r="BR65" s="94"/>
      <c r="BS65" s="94"/>
      <c r="BT65" s="94"/>
      <c r="BU65" s="94"/>
    </row>
    <row r="66" spans="3:73" ht="12" customHeight="1">
      <c r="C66" s="118" t="s">
        <v>73</v>
      </c>
      <c r="D66" s="123" t="s">
        <v>29</v>
      </c>
      <c r="E66" s="31">
        <f>IF(K63="","",K63)</f>
        <v>19</v>
      </c>
      <c r="F66" s="29" t="str">
        <f aca="true" t="shared" si="3" ref="F66:F77">IF(E66="","","-")</f>
        <v>-</v>
      </c>
      <c r="G66" s="28">
        <f>IF(I63="","",I63)</f>
        <v>21</v>
      </c>
      <c r="H66" s="415" t="str">
        <f>IF(L63="","",IF(L63="○","×",IF(L63="×","○")))</f>
        <v>×</v>
      </c>
      <c r="I66" s="520"/>
      <c r="J66" s="521"/>
      <c r="K66" s="521"/>
      <c r="L66" s="522"/>
      <c r="M66" s="38">
        <v>14</v>
      </c>
      <c r="N66" s="29" t="str">
        <f t="shared" si="0"/>
        <v>-</v>
      </c>
      <c r="O66" s="37">
        <v>21</v>
      </c>
      <c r="P66" s="409" t="str">
        <f>IF(M66&lt;&gt;"",IF(M66&gt;O66,IF(M67&gt;O67,"○",IF(M68&gt;O68,"○","×")),IF(M67&gt;O67,IF(M68&gt;O68,"○","×"),"×")),"")</f>
        <v>×</v>
      </c>
      <c r="Q66" s="40">
        <v>21</v>
      </c>
      <c r="R66" s="33" t="str">
        <f t="shared" si="1"/>
        <v>-</v>
      </c>
      <c r="S66" s="39">
        <v>19</v>
      </c>
      <c r="T66" s="409" t="str">
        <f>IF(Q66&lt;&gt;"",IF(Q66&gt;S66,IF(Q67&gt;S67,"○",IF(Q68&gt;S68,"○","×")),IF(Q67&gt;S67,IF(Q68&gt;S68,"○","×"),"×")),"")</f>
        <v>○</v>
      </c>
      <c r="U66" s="40">
        <v>12</v>
      </c>
      <c r="V66" s="33" t="str">
        <f t="shared" si="2"/>
        <v>-</v>
      </c>
      <c r="W66" s="39">
        <v>21</v>
      </c>
      <c r="X66" s="412" t="str">
        <f>IF(U66&lt;&gt;"",IF(U66&gt;W66,IF(U67&gt;W67,"○",IF(U68&gt;W68,"○","×")),IF(U67&gt;W67,IF(U68&gt;W68,"○","×"),"×")),"")</f>
        <v>×</v>
      </c>
      <c r="Y66" s="460" t="s">
        <v>178</v>
      </c>
      <c r="Z66" s="461"/>
      <c r="AA66" s="461"/>
      <c r="AB66" s="462"/>
      <c r="AC66" s="11"/>
      <c r="AD66" s="45"/>
      <c r="AE66" s="42"/>
      <c r="AF66" s="44"/>
      <c r="AG66" s="43"/>
      <c r="AH66" s="41"/>
      <c r="AI66" s="42"/>
      <c r="AJ66" s="42"/>
      <c r="AK66" s="41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8"/>
      <c r="BA66" s="98"/>
      <c r="BB66" s="98"/>
      <c r="BC66" s="98"/>
      <c r="BD66" s="98"/>
      <c r="BE66" s="98"/>
      <c r="BF66" s="98"/>
      <c r="BG66" s="98"/>
      <c r="BH66" s="99"/>
      <c r="BI66" s="99"/>
      <c r="BJ66" s="99"/>
      <c r="BK66" s="99"/>
      <c r="BO66" s="94"/>
      <c r="BP66" s="94"/>
      <c r="BQ66" s="94"/>
      <c r="BR66" s="94"/>
      <c r="BS66" s="94"/>
      <c r="BT66" s="94"/>
      <c r="BU66" s="94"/>
    </row>
    <row r="67" spans="3:73" ht="12" customHeight="1">
      <c r="C67" s="118" t="s">
        <v>74</v>
      </c>
      <c r="D67" s="119" t="s">
        <v>75</v>
      </c>
      <c r="E67" s="31">
        <f>IF(K64="","",K64)</f>
        <v>14</v>
      </c>
      <c r="F67" s="29" t="str">
        <f t="shared" si="3"/>
        <v>-</v>
      </c>
      <c r="G67" s="28">
        <f>IF(I64="","",I64)</f>
        <v>21</v>
      </c>
      <c r="H67" s="416" t="str">
        <f>IF(J64="","",J64)</f>
        <v>-</v>
      </c>
      <c r="I67" s="523"/>
      <c r="J67" s="524"/>
      <c r="K67" s="524"/>
      <c r="L67" s="525"/>
      <c r="M67" s="38">
        <v>11</v>
      </c>
      <c r="N67" s="29" t="str">
        <f t="shared" si="0"/>
        <v>-</v>
      </c>
      <c r="O67" s="37">
        <v>21</v>
      </c>
      <c r="P67" s="410"/>
      <c r="Q67" s="38">
        <v>19</v>
      </c>
      <c r="R67" s="29" t="str">
        <f t="shared" si="1"/>
        <v>-</v>
      </c>
      <c r="S67" s="37">
        <v>21</v>
      </c>
      <c r="T67" s="410"/>
      <c r="U67" s="38">
        <v>19</v>
      </c>
      <c r="V67" s="29" t="str">
        <f t="shared" si="2"/>
        <v>-</v>
      </c>
      <c r="W67" s="37">
        <v>21</v>
      </c>
      <c r="X67" s="413"/>
      <c r="Y67" s="463"/>
      <c r="Z67" s="464"/>
      <c r="AA67" s="464"/>
      <c r="AB67" s="465"/>
      <c r="AC67" s="11"/>
      <c r="AD67" s="27">
        <f>COUNTIF(E66:X68,"○")</f>
        <v>1</v>
      </c>
      <c r="AE67" s="23">
        <f>COUNTIF(E66:X68,"×")</f>
        <v>3</v>
      </c>
      <c r="AF67" s="26">
        <f>(IF((E66&gt;G66),1,0))+(IF((E67&gt;G67),1,0))+(IF((E68&gt;G68),1,0))+(IF((I66&gt;K66),1,0))+(IF((I67&gt;K67),1,0))+(IF((I68&gt;K68),1,0))+(IF((M66&gt;O66),1,0))+(IF((M67&gt;O67),1,0))+(IF((M68&gt;O68),1,0))+(IF((Q66&gt;S66),1,0))+(IF((Q67&gt;S67),1,0))+(IF((Q68&gt;S68),1,0))+(IF((U66&gt;W66),1,0))+(IF((U67&gt;W67),1,0))+(IF((U68&gt;W68),1,0))</f>
        <v>2</v>
      </c>
      <c r="AG67" s="25">
        <f>(IF((E66&lt;G66),1,0))+(IF((E67&lt;G67),1,0))+(IF((E68&lt;G68),1,0))+(IF((I66&lt;K66),1,0))+(IF((I67&lt;K67),1,0))+(IF((I68&lt;K68),1,0))+(IF((M66&lt;O66),1,0))+(IF((M67&lt;O67),1,0))+(IF((M68&lt;O68),1,0))+(IF((Q66&lt;S66),1,0))+(IF((Q67&lt;S67),1,0))+(IF((Q68&lt;S68),1,0))+(IF((U66&lt;W66),1,0))+(IF((U67&lt;W67),1,0))+(IF((U68&lt;W68),1,0))</f>
        <v>7</v>
      </c>
      <c r="AH67" s="24">
        <f>AF67-AG67</f>
        <v>-5</v>
      </c>
      <c r="AI67" s="23">
        <f>SUM(E66:E68,I66:I68,M66:M68,Q66:Q68,U66:U68)</f>
        <v>152</v>
      </c>
      <c r="AJ67" s="23">
        <f>SUM(G66:G68,K66:K68,O66:O68,S66:S68,W66:W68)</f>
        <v>187</v>
      </c>
      <c r="AK67" s="22">
        <f>AI67-AJ67</f>
        <v>-35</v>
      </c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8"/>
      <c r="BA67" s="98"/>
      <c r="BB67" s="98"/>
      <c r="BC67" s="98"/>
      <c r="BD67" s="98"/>
      <c r="BE67" s="98"/>
      <c r="BF67" s="98"/>
      <c r="BG67" s="98"/>
      <c r="BH67" s="99"/>
      <c r="BI67" s="99"/>
      <c r="BJ67" s="99"/>
      <c r="BK67" s="99"/>
      <c r="BO67" s="94"/>
      <c r="BP67" s="94"/>
      <c r="BQ67" s="94"/>
      <c r="BR67" s="94"/>
      <c r="BS67" s="94"/>
      <c r="BT67" s="94"/>
      <c r="BU67" s="94"/>
    </row>
    <row r="68" spans="3:73" ht="12" customHeight="1">
      <c r="C68" s="121"/>
      <c r="D68" s="124"/>
      <c r="E68" s="51">
        <f>IF(K65="","",K65)</f>
      </c>
      <c r="F68" s="29">
        <f t="shared" si="3"/>
      </c>
      <c r="G68" s="50">
        <f>IF(I65="","",I65)</f>
      </c>
      <c r="H68" s="519">
        <f>IF(J65="","",J65)</f>
      </c>
      <c r="I68" s="526"/>
      <c r="J68" s="527"/>
      <c r="K68" s="527"/>
      <c r="L68" s="528"/>
      <c r="M68" s="49"/>
      <c r="N68" s="29">
        <f t="shared" si="0"/>
      </c>
      <c r="O68" s="47"/>
      <c r="P68" s="411"/>
      <c r="Q68" s="49">
        <v>23</v>
      </c>
      <c r="R68" s="48" t="str">
        <f t="shared" si="1"/>
        <v>-</v>
      </c>
      <c r="S68" s="47">
        <v>21</v>
      </c>
      <c r="T68" s="411"/>
      <c r="U68" s="49"/>
      <c r="V68" s="48">
        <f t="shared" si="2"/>
      </c>
      <c r="W68" s="47"/>
      <c r="X68" s="413"/>
      <c r="Y68" s="10">
        <f>AD67</f>
        <v>1</v>
      </c>
      <c r="Z68" s="9" t="s">
        <v>9</v>
      </c>
      <c r="AA68" s="9">
        <f>AE67</f>
        <v>3</v>
      </c>
      <c r="AB68" s="8" t="s">
        <v>6</v>
      </c>
      <c r="AC68" s="11"/>
      <c r="AD68" s="16"/>
      <c r="AE68" s="13"/>
      <c r="AF68" s="15"/>
      <c r="AG68" s="14"/>
      <c r="AH68" s="12"/>
      <c r="AI68" s="13"/>
      <c r="AJ68" s="13"/>
      <c r="AK68" s="12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/>
      <c r="BA68" s="98"/>
      <c r="BB68" s="98"/>
      <c r="BC68" s="98"/>
      <c r="BD68" s="98"/>
      <c r="BE68" s="98"/>
      <c r="BF68" s="98"/>
      <c r="BG68" s="98"/>
      <c r="BH68" s="99"/>
      <c r="BI68" s="99"/>
      <c r="BJ68" s="99"/>
      <c r="BK68" s="99"/>
      <c r="BO68" s="94"/>
      <c r="BP68" s="94"/>
      <c r="BQ68" s="94"/>
      <c r="BR68" s="94"/>
      <c r="BS68" s="94"/>
      <c r="BT68" s="94"/>
      <c r="BU68" s="94"/>
    </row>
    <row r="69" spans="3:73" ht="12" customHeight="1">
      <c r="C69" s="125" t="s">
        <v>30</v>
      </c>
      <c r="D69" s="123" t="s">
        <v>76</v>
      </c>
      <c r="E69" s="31">
        <f>IF(O63="","",O63)</f>
        <v>21</v>
      </c>
      <c r="F69" s="33" t="str">
        <f t="shared" si="3"/>
        <v>-</v>
      </c>
      <c r="G69" s="28">
        <f>IF(M63="","",M63)</f>
        <v>18</v>
      </c>
      <c r="H69" s="415" t="str">
        <f>IF(P63="","",IF(P63="○","×",IF(P63="×","○")))</f>
        <v>○</v>
      </c>
      <c r="I69" s="30">
        <f>IF(O66="","",O66)</f>
        <v>21</v>
      </c>
      <c r="J69" s="29" t="str">
        <f aca="true" t="shared" si="4" ref="J69:J77">IF(I69="","","-")</f>
        <v>-</v>
      </c>
      <c r="K69" s="28">
        <f>IF(M66="","",M66)</f>
        <v>14</v>
      </c>
      <c r="L69" s="415" t="str">
        <f>IF(P66="","",IF(P66="○","×",IF(P66="×","○")))</f>
        <v>○</v>
      </c>
      <c r="M69" s="520"/>
      <c r="N69" s="521"/>
      <c r="O69" s="521"/>
      <c r="P69" s="522"/>
      <c r="Q69" s="38">
        <v>21</v>
      </c>
      <c r="R69" s="29" t="str">
        <f t="shared" si="1"/>
        <v>-</v>
      </c>
      <c r="S69" s="37">
        <v>11</v>
      </c>
      <c r="T69" s="410" t="str">
        <f>IF(Q69&lt;&gt;"",IF(Q69&gt;S69,IF(Q70&gt;S70,"○",IF(Q71&gt;S71,"○","×")),IF(Q70&gt;S70,IF(Q71&gt;S71,"○","×"),"×")),"")</f>
        <v>○</v>
      </c>
      <c r="U69" s="38">
        <v>21</v>
      </c>
      <c r="V69" s="29" t="str">
        <f t="shared" si="2"/>
        <v>-</v>
      </c>
      <c r="W69" s="37">
        <v>11</v>
      </c>
      <c r="X69" s="412" t="str">
        <f>IF(U69&lt;&gt;"",IF(U69&gt;W69,IF(U70&gt;W70,"○",IF(U71&gt;W71,"○","×")),IF(U70&gt;W70,IF(U71&gt;W71,"○","×"),"×")),"")</f>
        <v>○</v>
      </c>
      <c r="Y69" s="460" t="s">
        <v>179</v>
      </c>
      <c r="Z69" s="461"/>
      <c r="AA69" s="461"/>
      <c r="AB69" s="462"/>
      <c r="AC69" s="11"/>
      <c r="AD69" s="27"/>
      <c r="AE69" s="23"/>
      <c r="AF69" s="26"/>
      <c r="AG69" s="25"/>
      <c r="AH69" s="22"/>
      <c r="AI69" s="23"/>
      <c r="AJ69" s="23"/>
      <c r="AK69" s="22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8"/>
      <c r="BA69" s="98"/>
      <c r="BB69" s="98"/>
      <c r="BC69" s="98"/>
      <c r="BD69" s="98"/>
      <c r="BE69" s="98"/>
      <c r="BF69" s="98"/>
      <c r="BG69" s="98"/>
      <c r="BH69" s="99"/>
      <c r="BI69" s="99"/>
      <c r="BJ69" s="99"/>
      <c r="BK69" s="99"/>
      <c r="BO69" s="94"/>
      <c r="BP69" s="94"/>
      <c r="BQ69" s="94"/>
      <c r="BR69" s="94"/>
      <c r="BS69" s="94"/>
      <c r="BT69" s="94"/>
      <c r="BU69" s="94"/>
    </row>
    <row r="70" spans="3:73" ht="12" customHeight="1">
      <c r="C70" s="125" t="s">
        <v>87</v>
      </c>
      <c r="D70" s="119" t="s">
        <v>29</v>
      </c>
      <c r="E70" s="31">
        <f>IF(O64="","",O64)</f>
        <v>21</v>
      </c>
      <c r="F70" s="29" t="str">
        <f t="shared" si="3"/>
        <v>-</v>
      </c>
      <c r="G70" s="28">
        <f>IF(M64="","",M64)</f>
        <v>16</v>
      </c>
      <c r="H70" s="416">
        <f>IF(J67="","",J67)</f>
      </c>
      <c r="I70" s="30">
        <f>IF(O67="","",O67)</f>
        <v>21</v>
      </c>
      <c r="J70" s="29" t="str">
        <f t="shared" si="4"/>
        <v>-</v>
      </c>
      <c r="K70" s="28">
        <f>IF(M67="","",M67)</f>
        <v>11</v>
      </c>
      <c r="L70" s="416" t="str">
        <f>IF(N67="","",N67)</f>
        <v>-</v>
      </c>
      <c r="M70" s="523"/>
      <c r="N70" s="524"/>
      <c r="O70" s="524"/>
      <c r="P70" s="525"/>
      <c r="Q70" s="38">
        <v>21</v>
      </c>
      <c r="R70" s="29" t="str">
        <f t="shared" si="1"/>
        <v>-</v>
      </c>
      <c r="S70" s="37">
        <v>18</v>
      </c>
      <c r="T70" s="410"/>
      <c r="U70" s="38">
        <v>21</v>
      </c>
      <c r="V70" s="29" t="str">
        <f t="shared" si="2"/>
        <v>-</v>
      </c>
      <c r="W70" s="37">
        <v>16</v>
      </c>
      <c r="X70" s="413"/>
      <c r="Y70" s="463"/>
      <c r="Z70" s="464"/>
      <c r="AA70" s="464"/>
      <c r="AB70" s="465"/>
      <c r="AC70" s="11"/>
      <c r="AD70" s="27">
        <f>COUNTIF(E69:X71,"○")</f>
        <v>4</v>
      </c>
      <c r="AE70" s="23">
        <f>COUNTIF(E69:X71,"×")</f>
        <v>0</v>
      </c>
      <c r="AF70" s="26">
        <f>(IF((E69&gt;G69),1,0))+(IF((E70&gt;G70),1,0))+(IF((E71&gt;G71),1,0))+(IF((I69&gt;K69),1,0))+(IF((I70&gt;K70),1,0))+(IF((I71&gt;K71),1,0))+(IF((M69&gt;O69),1,0))+(IF((M70&gt;O70),1,0))+(IF((M71&gt;O71),1,0))+(IF((Q69&gt;S69),1,0))+(IF((Q70&gt;S70),1,0))+(IF((Q71&gt;S71),1,0))+(IF((U69&gt;W69),1,0))+(IF((U70&gt;W70),1,0))+(IF((U71&gt;W71),1,0))</f>
        <v>8</v>
      </c>
      <c r="AG70" s="25">
        <f>(IF((E69&lt;G69),1,0))+(IF((E70&lt;G70),1,0))+(IF((E71&lt;G71),1,0))+(IF((I69&lt;K69),1,0))+(IF((I70&lt;K70),1,0))+(IF((I71&lt;K71),1,0))+(IF((M69&lt;O69),1,0))+(IF((M70&lt;O70),1,0))+(IF((M71&lt;O71),1,0))+(IF((Q69&lt;S69),1,0))+(IF((Q70&lt;S70),1,0))+(IF((Q71&lt;S71),1,0))+(IF((U69&lt;W69),1,0))+(IF((U70&lt;W70),1,0))+(IF((U71&lt;W71),1,0))</f>
        <v>0</v>
      </c>
      <c r="AH70" s="24">
        <f>AF70-AG70</f>
        <v>8</v>
      </c>
      <c r="AI70" s="23">
        <f>SUM(E69:E71,I69:I71,M69:M71,Q69:Q71,U69:U71)</f>
        <v>168</v>
      </c>
      <c r="AJ70" s="23">
        <f>SUM(G69:G71,K69:K71,O69:O71,S69:S71,W69:W71)</f>
        <v>115</v>
      </c>
      <c r="AK70" s="22">
        <f>AI70-AJ70</f>
        <v>53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8"/>
      <c r="BA70" s="98"/>
      <c r="BB70" s="98"/>
      <c r="BC70" s="98"/>
      <c r="BD70" s="98"/>
      <c r="BE70" s="98"/>
      <c r="BF70" s="98"/>
      <c r="BG70" s="98"/>
      <c r="BH70" s="99"/>
      <c r="BI70" s="99"/>
      <c r="BJ70" s="99"/>
      <c r="BK70" s="99"/>
      <c r="BO70" s="94"/>
      <c r="BP70" s="94"/>
      <c r="BQ70" s="94"/>
      <c r="BR70" s="94"/>
      <c r="BS70" s="94"/>
      <c r="BT70" s="94"/>
      <c r="BU70" s="94"/>
    </row>
    <row r="71" spans="3:73" ht="12" customHeight="1">
      <c r="C71" s="121"/>
      <c r="D71" s="122"/>
      <c r="E71" s="31">
        <f>IF(O65="","",O65)</f>
      </c>
      <c r="F71" s="29">
        <f t="shared" si="3"/>
      </c>
      <c r="G71" s="28">
        <f>IF(M65="","",M65)</f>
      </c>
      <c r="H71" s="416">
        <f>IF(J68="","",J68)</f>
      </c>
      <c r="I71" s="30">
        <f>IF(O68="","",O68)</f>
      </c>
      <c r="J71" s="29">
        <f t="shared" si="4"/>
      </c>
      <c r="K71" s="28">
        <f>IF(M68="","",M68)</f>
      </c>
      <c r="L71" s="416">
        <f>IF(N68="","",N68)</f>
      </c>
      <c r="M71" s="523"/>
      <c r="N71" s="524"/>
      <c r="O71" s="524"/>
      <c r="P71" s="525"/>
      <c r="Q71" s="38"/>
      <c r="R71" s="29">
        <f t="shared" si="1"/>
      </c>
      <c r="S71" s="37"/>
      <c r="T71" s="411"/>
      <c r="U71" s="38"/>
      <c r="V71" s="29">
        <f t="shared" si="2"/>
      </c>
      <c r="W71" s="37"/>
      <c r="X71" s="414"/>
      <c r="Y71" s="10">
        <f>AD70</f>
        <v>4</v>
      </c>
      <c r="Z71" s="9" t="s">
        <v>9</v>
      </c>
      <c r="AA71" s="9">
        <f>AE70</f>
        <v>0</v>
      </c>
      <c r="AB71" s="8" t="s">
        <v>6</v>
      </c>
      <c r="AC71" s="11"/>
      <c r="AD71" s="27"/>
      <c r="AE71" s="23"/>
      <c r="AF71" s="26"/>
      <c r="AG71" s="25"/>
      <c r="AH71" s="22"/>
      <c r="AI71" s="23"/>
      <c r="AJ71" s="23"/>
      <c r="AK71" s="22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8"/>
      <c r="BA71" s="98"/>
      <c r="BB71" s="98"/>
      <c r="BC71" s="98"/>
      <c r="BD71" s="98"/>
      <c r="BE71" s="98"/>
      <c r="BF71" s="98"/>
      <c r="BG71" s="98"/>
      <c r="BH71" s="99"/>
      <c r="BI71" s="99"/>
      <c r="BJ71" s="99"/>
      <c r="BK71" s="99"/>
      <c r="BO71" s="94"/>
      <c r="BP71" s="94"/>
      <c r="BQ71" s="94"/>
      <c r="BR71" s="94"/>
      <c r="BS71" s="94"/>
      <c r="BT71" s="94"/>
      <c r="BU71" s="94"/>
    </row>
    <row r="72" spans="3:73" ht="12" customHeight="1">
      <c r="C72" s="118" t="s">
        <v>78</v>
      </c>
      <c r="D72" s="123" t="s">
        <v>29</v>
      </c>
      <c r="E72" s="35">
        <f>IF(S63="","",S63)</f>
        <v>15</v>
      </c>
      <c r="F72" s="33" t="str">
        <f t="shared" si="3"/>
        <v>-</v>
      </c>
      <c r="G72" s="32">
        <f>IF(Q63="","",Q63)</f>
        <v>21</v>
      </c>
      <c r="H72" s="541" t="str">
        <f>IF(T63="","",IF(T63="○","×",IF(T63="×","○")))</f>
        <v>×</v>
      </c>
      <c r="I72" s="34">
        <f>IF(S66="","",S66)</f>
        <v>19</v>
      </c>
      <c r="J72" s="33" t="str">
        <f t="shared" si="4"/>
        <v>-</v>
      </c>
      <c r="K72" s="32">
        <f>IF(Q66="","",Q66)</f>
        <v>21</v>
      </c>
      <c r="L72" s="415" t="str">
        <f>IF(T66="","",IF(T66="○","×",IF(T66="×","○")))</f>
        <v>×</v>
      </c>
      <c r="M72" s="32">
        <f>IF(S69="","",S69)</f>
        <v>11</v>
      </c>
      <c r="N72" s="33" t="str">
        <f aca="true" t="shared" si="5" ref="N72:N77">IF(M72="","","-")</f>
        <v>-</v>
      </c>
      <c r="O72" s="32">
        <f>IF(Q69="","",Q69)</f>
        <v>21</v>
      </c>
      <c r="P72" s="415" t="str">
        <f>IF(T69="","",IF(T69="○","×",IF(T69="×","○")))</f>
        <v>×</v>
      </c>
      <c r="Q72" s="520"/>
      <c r="R72" s="521"/>
      <c r="S72" s="521"/>
      <c r="T72" s="522"/>
      <c r="U72" s="40">
        <v>18</v>
      </c>
      <c r="V72" s="33" t="str">
        <f t="shared" si="2"/>
        <v>-</v>
      </c>
      <c r="W72" s="39">
        <v>21</v>
      </c>
      <c r="X72" s="413" t="str">
        <f>IF(U72&lt;&gt;"",IF(U72&gt;W72,IF(U73&gt;W73,"○",IF(U74&gt;W74,"○","×")),IF(U73&gt;W73,IF(U74&gt;W74,"○","×"),"×")),"")</f>
        <v>×</v>
      </c>
      <c r="Y72" s="460" t="s">
        <v>177</v>
      </c>
      <c r="Z72" s="461"/>
      <c r="AA72" s="461"/>
      <c r="AB72" s="462"/>
      <c r="AC72" s="11"/>
      <c r="AD72" s="45"/>
      <c r="AE72" s="42"/>
      <c r="AF72" s="44"/>
      <c r="AG72" s="43"/>
      <c r="AH72" s="41"/>
      <c r="AI72" s="42"/>
      <c r="AJ72" s="42"/>
      <c r="AK72" s="41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8"/>
      <c r="BA72" s="98"/>
      <c r="BB72" s="98"/>
      <c r="BC72" s="98"/>
      <c r="BD72" s="98"/>
      <c r="BE72" s="98"/>
      <c r="BF72" s="98"/>
      <c r="BG72" s="98"/>
      <c r="BH72" s="99"/>
      <c r="BI72" s="99"/>
      <c r="BJ72" s="99"/>
      <c r="BK72" s="99"/>
      <c r="BO72" s="94"/>
      <c r="BP72" s="94"/>
      <c r="BQ72" s="94"/>
      <c r="BR72" s="94"/>
      <c r="BS72" s="94"/>
      <c r="BT72" s="94"/>
      <c r="BU72" s="94"/>
    </row>
    <row r="73" spans="3:73" ht="12" customHeight="1">
      <c r="C73" s="118" t="s">
        <v>34</v>
      </c>
      <c r="D73" s="119" t="s">
        <v>29</v>
      </c>
      <c r="E73" s="31">
        <f>IF(S64="","",S64)</f>
        <v>16</v>
      </c>
      <c r="F73" s="29" t="str">
        <f t="shared" si="3"/>
        <v>-</v>
      </c>
      <c r="G73" s="28">
        <f>IF(Q64="","",Q64)</f>
        <v>21</v>
      </c>
      <c r="H73" s="542" t="str">
        <f>IF(J70="","",J70)</f>
        <v>-</v>
      </c>
      <c r="I73" s="30">
        <f>IF(S67="","",S67)</f>
        <v>21</v>
      </c>
      <c r="J73" s="29" t="str">
        <f t="shared" si="4"/>
        <v>-</v>
      </c>
      <c r="K73" s="28">
        <f>IF(Q67="","",Q67)</f>
        <v>19</v>
      </c>
      <c r="L73" s="416">
        <f>IF(N70="","",N70)</f>
      </c>
      <c r="M73" s="28">
        <f>IF(S70="","",S70)</f>
        <v>18</v>
      </c>
      <c r="N73" s="29" t="str">
        <f t="shared" si="5"/>
        <v>-</v>
      </c>
      <c r="O73" s="28">
        <f>IF(Q70="","",Q70)</f>
        <v>21</v>
      </c>
      <c r="P73" s="416" t="str">
        <f>IF(R70="","",R70)</f>
        <v>-</v>
      </c>
      <c r="Q73" s="523"/>
      <c r="R73" s="524"/>
      <c r="S73" s="524"/>
      <c r="T73" s="525"/>
      <c r="U73" s="38">
        <v>21</v>
      </c>
      <c r="V73" s="29" t="str">
        <f t="shared" si="2"/>
        <v>-</v>
      </c>
      <c r="W73" s="37">
        <v>23</v>
      </c>
      <c r="X73" s="413"/>
      <c r="Y73" s="463"/>
      <c r="Z73" s="464"/>
      <c r="AA73" s="464"/>
      <c r="AB73" s="465"/>
      <c r="AC73" s="11"/>
      <c r="AD73" s="27">
        <f>COUNTIF(E72:X74,"○")</f>
        <v>0</v>
      </c>
      <c r="AE73" s="23">
        <f>COUNTIF(E72:X74,"×")</f>
        <v>4</v>
      </c>
      <c r="AF73" s="26">
        <f>(IF((E72&gt;G72),1,0))+(IF((E73&gt;G73),1,0))+(IF((E74&gt;G74),1,0))+(IF((I72&gt;K72),1,0))+(IF((I73&gt;K73),1,0))+(IF((I74&gt;K74),1,0))+(IF((M72&gt;O72),1,0))+(IF((M73&gt;O73),1,0))+(IF((M74&gt;O74),1,0))+(IF((Q72&gt;S72),1,0))+(IF((Q73&gt;S73),1,0))+(IF((Q74&gt;S74),1,0))+(IF((U72&gt;W72),1,0))+(IF((U73&gt;W73),1,0))+(IF((U74&gt;W74),1,0))</f>
        <v>1</v>
      </c>
      <c r="AG73" s="25">
        <f>(IF((E72&lt;G72),1,0))+(IF((E73&lt;G73),1,0))+(IF((E74&lt;G74),1,0))+(IF((I72&lt;K72),1,0))+(IF((I73&lt;K73),1,0))+(IF((I74&lt;K74),1,0))+(IF((M72&lt;O72),1,0))+(IF((M73&lt;O73),1,0))+(IF((M74&lt;O74),1,0))+(IF((Q72&lt;S72),1,0))+(IF((Q73&lt;S73),1,0))+(IF((Q74&lt;S74),1,0))+(IF((U72&lt;W72),1,0))+(IF((U73&lt;W73),1,0))+(IF((U74&lt;W74),1,0))</f>
        <v>8</v>
      </c>
      <c r="AH73" s="24">
        <f>AF73-AG73</f>
        <v>-7</v>
      </c>
      <c r="AI73" s="23">
        <f>SUM(E72:E74,I72:I74,M72:M74,Q72:Q74,U72:U74)</f>
        <v>160</v>
      </c>
      <c r="AJ73" s="23">
        <f>SUM(G72:G74,K72:K74,O72:O74,S72:S74,W72:W74)</f>
        <v>191</v>
      </c>
      <c r="AK73" s="22">
        <f>AI73-AJ73</f>
        <v>-31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8"/>
      <c r="BA73" s="98"/>
      <c r="BB73" s="98"/>
      <c r="BC73" s="98"/>
      <c r="BD73" s="98"/>
      <c r="BE73" s="98"/>
      <c r="BF73" s="98"/>
      <c r="BG73" s="98"/>
      <c r="BH73" s="99"/>
      <c r="BI73" s="99"/>
      <c r="BJ73" s="99"/>
      <c r="BK73" s="99"/>
      <c r="BO73" s="94"/>
      <c r="BP73" s="94"/>
      <c r="BQ73" s="94"/>
      <c r="BR73" s="94"/>
      <c r="BS73" s="94"/>
      <c r="BT73" s="94"/>
      <c r="BU73" s="94"/>
    </row>
    <row r="74" spans="3:73" ht="12" customHeight="1">
      <c r="C74" s="125"/>
      <c r="D74" s="122"/>
      <c r="E74" s="31">
        <f>IF(S65="","",S65)</f>
      </c>
      <c r="F74" s="29">
        <f t="shared" si="3"/>
      </c>
      <c r="G74" s="28">
        <f>IF(Q65="","",Q65)</f>
      </c>
      <c r="H74" s="542">
        <f>IF(J71="","",J71)</f>
      </c>
      <c r="I74" s="30">
        <f>IF(S68="","",S68)</f>
        <v>21</v>
      </c>
      <c r="J74" s="29" t="str">
        <f t="shared" si="4"/>
        <v>-</v>
      </c>
      <c r="K74" s="28">
        <f>IF(Q68="","",Q68)</f>
        <v>23</v>
      </c>
      <c r="L74" s="416">
        <f>IF(N71="","",N71)</f>
      </c>
      <c r="M74" s="28">
        <f>IF(S71="","",S71)</f>
      </c>
      <c r="N74" s="29">
        <f t="shared" si="5"/>
      </c>
      <c r="O74" s="28">
        <f>IF(Q71="","",Q71)</f>
      </c>
      <c r="P74" s="416">
        <f>IF(R71="","",R71)</f>
      </c>
      <c r="Q74" s="523"/>
      <c r="R74" s="524"/>
      <c r="S74" s="524"/>
      <c r="T74" s="525"/>
      <c r="U74" s="38"/>
      <c r="V74" s="29">
        <f t="shared" si="2"/>
      </c>
      <c r="W74" s="37"/>
      <c r="X74" s="414"/>
      <c r="Y74" s="10">
        <f>AD73</f>
        <v>0</v>
      </c>
      <c r="Z74" s="9" t="s">
        <v>9</v>
      </c>
      <c r="AA74" s="9">
        <f>AE73</f>
        <v>4</v>
      </c>
      <c r="AB74" s="8" t="s">
        <v>6</v>
      </c>
      <c r="AC74" s="11"/>
      <c r="AD74" s="16"/>
      <c r="AE74" s="13"/>
      <c r="AF74" s="15"/>
      <c r="AG74" s="14"/>
      <c r="AH74" s="12"/>
      <c r="AI74" s="13"/>
      <c r="AJ74" s="13"/>
      <c r="AK74" s="12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8"/>
      <c r="BA74" s="98"/>
      <c r="BB74" s="98"/>
      <c r="BC74" s="98"/>
      <c r="BD74" s="98"/>
      <c r="BE74" s="98"/>
      <c r="BF74" s="98"/>
      <c r="BG74" s="98"/>
      <c r="BH74" s="99"/>
      <c r="BI74" s="99"/>
      <c r="BJ74" s="99"/>
      <c r="BK74" s="99"/>
      <c r="BO74" s="94"/>
      <c r="BP74" s="94"/>
      <c r="BQ74" s="94"/>
      <c r="BR74" s="94"/>
      <c r="BS74" s="94"/>
      <c r="BT74" s="94"/>
      <c r="BU74" s="94"/>
    </row>
    <row r="75" spans="3:73" ht="12" customHeight="1">
      <c r="C75" s="126" t="s">
        <v>35</v>
      </c>
      <c r="D75" s="141" t="s">
        <v>40</v>
      </c>
      <c r="E75" s="35">
        <f>IF(W63="","",W63)</f>
        <v>16</v>
      </c>
      <c r="F75" s="33" t="str">
        <f t="shared" si="3"/>
        <v>-</v>
      </c>
      <c r="G75" s="32">
        <f>IF(U63="","",U63)</f>
        <v>21</v>
      </c>
      <c r="H75" s="541" t="str">
        <f>IF(X63="","",IF(X63="○","×",IF(X63="×","○")))</f>
        <v>×</v>
      </c>
      <c r="I75" s="34">
        <f>IF(W66="","",W66)</f>
        <v>21</v>
      </c>
      <c r="J75" s="33" t="str">
        <f t="shared" si="4"/>
        <v>-</v>
      </c>
      <c r="K75" s="32">
        <f>IF(U66="","",U66)</f>
        <v>12</v>
      </c>
      <c r="L75" s="415" t="str">
        <f>IF(X66="","",IF(X66="○","×",IF(X66="×","○")))</f>
        <v>○</v>
      </c>
      <c r="M75" s="32">
        <f>IF(W69="","",W69)</f>
        <v>11</v>
      </c>
      <c r="N75" s="33" t="str">
        <f t="shared" si="5"/>
        <v>-</v>
      </c>
      <c r="O75" s="32">
        <f>IF(U69="","",U69)</f>
        <v>21</v>
      </c>
      <c r="P75" s="415" t="str">
        <f>IF(X69="","",IF(X69="○","×",IF(X69="×","○")))</f>
        <v>×</v>
      </c>
      <c r="Q75" s="34">
        <f>IF(W72="","",W72)</f>
        <v>21</v>
      </c>
      <c r="R75" s="33" t="str">
        <f>IF(Q75="","","-")</f>
        <v>-</v>
      </c>
      <c r="S75" s="32">
        <f>IF(U72="","",U72)</f>
        <v>18</v>
      </c>
      <c r="T75" s="415" t="str">
        <f>IF(X72="","",IF(X72="○","×",IF(X72="×","○")))</f>
        <v>○</v>
      </c>
      <c r="U75" s="520"/>
      <c r="V75" s="521"/>
      <c r="W75" s="521"/>
      <c r="X75" s="522"/>
      <c r="Y75" s="460" t="s">
        <v>181</v>
      </c>
      <c r="Z75" s="461"/>
      <c r="AA75" s="461"/>
      <c r="AB75" s="462"/>
      <c r="AC75" s="11"/>
      <c r="AD75" s="27"/>
      <c r="AE75" s="23"/>
      <c r="AF75" s="26"/>
      <c r="AG75" s="25"/>
      <c r="AH75" s="22"/>
      <c r="AI75" s="23"/>
      <c r="AJ75" s="23"/>
      <c r="AK75" s="2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8"/>
      <c r="BA75" s="98"/>
      <c r="BB75" s="98"/>
      <c r="BC75" s="98"/>
      <c r="BD75" s="98"/>
      <c r="BE75" s="98"/>
      <c r="BF75" s="98"/>
      <c r="BG75" s="98"/>
      <c r="BH75" s="99"/>
      <c r="BI75" s="99"/>
      <c r="BJ75" s="99"/>
      <c r="BK75" s="99"/>
      <c r="BO75" s="94"/>
      <c r="BP75" s="94"/>
      <c r="BQ75" s="94"/>
      <c r="BR75" s="94"/>
      <c r="BS75" s="94"/>
      <c r="BT75" s="94"/>
      <c r="BU75" s="94"/>
    </row>
    <row r="76" spans="3:73" ht="12" customHeight="1">
      <c r="C76" s="125" t="s">
        <v>44</v>
      </c>
      <c r="D76" s="119" t="s">
        <v>41</v>
      </c>
      <c r="E76" s="31">
        <f>IF(W64="","",W64)</f>
        <v>17</v>
      </c>
      <c r="F76" s="29" t="str">
        <f t="shared" si="3"/>
        <v>-</v>
      </c>
      <c r="G76" s="28">
        <f>IF(U64="","",U64)</f>
        <v>21</v>
      </c>
      <c r="H76" s="542">
        <f>IF(J67="","",J67)</f>
      </c>
      <c r="I76" s="30">
        <f>IF(W67="","",W67)</f>
        <v>21</v>
      </c>
      <c r="J76" s="29" t="str">
        <f t="shared" si="4"/>
        <v>-</v>
      </c>
      <c r="K76" s="28">
        <f>IF(U67="","",U67)</f>
        <v>19</v>
      </c>
      <c r="L76" s="416" t="str">
        <f>IF(N73="","",N73)</f>
        <v>-</v>
      </c>
      <c r="M76" s="28">
        <f>IF(W70="","",W70)</f>
        <v>16</v>
      </c>
      <c r="N76" s="29" t="str">
        <f t="shared" si="5"/>
        <v>-</v>
      </c>
      <c r="O76" s="28">
        <f>IF(U70="","",U70)</f>
        <v>21</v>
      </c>
      <c r="P76" s="416">
        <f>IF(R73="","",R73)</f>
      </c>
      <c r="Q76" s="30">
        <f>IF(W73="","",W73)</f>
        <v>23</v>
      </c>
      <c r="R76" s="29" t="str">
        <f>IF(Q76="","","-")</f>
        <v>-</v>
      </c>
      <c r="S76" s="28">
        <f>IF(U73="","",U73)</f>
        <v>21</v>
      </c>
      <c r="T76" s="416" t="str">
        <f>IF(V73="","",V73)</f>
        <v>-</v>
      </c>
      <c r="U76" s="523"/>
      <c r="V76" s="524"/>
      <c r="W76" s="524"/>
      <c r="X76" s="525"/>
      <c r="Y76" s="463"/>
      <c r="Z76" s="464"/>
      <c r="AA76" s="464"/>
      <c r="AB76" s="465"/>
      <c r="AC76" s="11"/>
      <c r="AD76" s="27">
        <f>COUNTIF(E75:X77,"○")</f>
        <v>2</v>
      </c>
      <c r="AE76" s="23">
        <f>COUNTIF(E75:X77,"×")</f>
        <v>2</v>
      </c>
      <c r="AF76" s="26">
        <f>(IF((E75&gt;G75),1,0))+(IF((E76&gt;G76),1,0))+(IF((E77&gt;G77),1,0))+(IF((I75&gt;K75),1,0))+(IF((I76&gt;K76),1,0))+(IF((I77&gt;K77),1,0))+(IF((M75&gt;O75),1,0))+(IF((M76&gt;O76),1,0))+(IF((M77&gt;O77),1,0))+(IF((Q75&gt;S75),1,0))+(IF((Q76&gt;S76),1,0))+(IF((Q77&gt;S77),1,0))+(IF((U75&gt;W75),1,0))+(IF((U76&gt;W76),1,0))+(IF((U77&gt;W77),1,0))</f>
        <v>4</v>
      </c>
      <c r="AG76" s="25">
        <f>(IF((E75&lt;G75),1,0))+(IF((E76&lt;G76),1,0))+(IF((E77&lt;G77),1,0))+(IF((I75&lt;K75),1,0))+(IF((I76&lt;K76),1,0))+(IF((I77&lt;K77),1,0))+(IF((M75&lt;O75),1,0))+(IF((M76&lt;O76),1,0))+(IF((M77&lt;O77),1,0))+(IF((Q75&lt;S75),1,0))+(IF((Q76&lt;S76),1,0))+(IF((Q77&lt;S77),1,0))+(IF((U75&lt;W75),1,0))+(IF((U76&lt;W76),1,0))+(IF((U77&lt;W77),1,0))</f>
        <v>4</v>
      </c>
      <c r="AH76" s="24">
        <f>AF76-AG76</f>
        <v>0</v>
      </c>
      <c r="AI76" s="23">
        <f>SUM(E75:E77,I75:I77,M75:M77,Q75:Q77,U75:U77)</f>
        <v>146</v>
      </c>
      <c r="AJ76" s="23">
        <f>SUM(G75:G77,K75:K77,O75:O77,S75:S77,W75:W77)</f>
        <v>154</v>
      </c>
      <c r="AK76" s="22">
        <f>AI76-AJ76</f>
        <v>-8</v>
      </c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8"/>
      <c r="BA76" s="98"/>
      <c r="BB76" s="98"/>
      <c r="BC76" s="98"/>
      <c r="BD76" s="98"/>
      <c r="BE76" s="98"/>
      <c r="BF76" s="98"/>
      <c r="BG76" s="98"/>
      <c r="BH76" s="99"/>
      <c r="BI76" s="99"/>
      <c r="BJ76" s="99"/>
      <c r="BK76" s="99"/>
      <c r="BO76" s="94"/>
      <c r="BP76" s="94"/>
      <c r="BQ76" s="94"/>
      <c r="BR76" s="94"/>
      <c r="BS76" s="94"/>
      <c r="BT76" s="94"/>
      <c r="BU76" s="94"/>
    </row>
    <row r="77" spans="3:73" ht="12" customHeight="1" thickBot="1">
      <c r="C77" s="127"/>
      <c r="D77" s="128"/>
      <c r="E77" s="21">
        <f>IF(W65="","",W65)</f>
      </c>
      <c r="F77" s="19">
        <f t="shared" si="3"/>
      </c>
      <c r="G77" s="18">
        <f>IF(U65="","",U65)</f>
      </c>
      <c r="H77" s="543">
        <f>IF(J68="","",J68)</f>
      </c>
      <c r="I77" s="20">
        <f>IF(W68="","",W68)</f>
      </c>
      <c r="J77" s="19">
        <f t="shared" si="4"/>
      </c>
      <c r="K77" s="18">
        <f>IF(U68="","",U68)</f>
      </c>
      <c r="L77" s="417">
        <f>IF(N74="","",N74)</f>
      </c>
      <c r="M77" s="18">
        <f>IF(W71="","",W71)</f>
      </c>
      <c r="N77" s="19">
        <f t="shared" si="5"/>
      </c>
      <c r="O77" s="18">
        <f>IF(U71="","",U71)</f>
      </c>
      <c r="P77" s="417">
        <f>IF(R74="","",R74)</f>
      </c>
      <c r="Q77" s="20">
        <f>IF(W74="","",W74)</f>
      </c>
      <c r="R77" s="19">
        <f>IF(Q77="","","-")</f>
      </c>
      <c r="S77" s="18">
        <f>IF(U74="","",U74)</f>
      </c>
      <c r="T77" s="417">
        <f>IF(V74="","",V74)</f>
      </c>
      <c r="U77" s="531"/>
      <c r="V77" s="532"/>
      <c r="W77" s="532"/>
      <c r="X77" s="646"/>
      <c r="Y77" s="7">
        <f>AD76</f>
        <v>2</v>
      </c>
      <c r="Z77" s="6" t="s">
        <v>9</v>
      </c>
      <c r="AA77" s="6">
        <f>AE76</f>
        <v>2</v>
      </c>
      <c r="AB77" s="5" t="s">
        <v>6</v>
      </c>
      <c r="AC77" s="11"/>
      <c r="AD77" s="16"/>
      <c r="AE77" s="13"/>
      <c r="AF77" s="15"/>
      <c r="AG77" s="14"/>
      <c r="AH77" s="12"/>
      <c r="AI77" s="13"/>
      <c r="AJ77" s="13"/>
      <c r="AK77" s="12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8"/>
      <c r="BA77" s="98"/>
      <c r="BB77" s="98"/>
      <c r="BC77" s="98"/>
      <c r="BD77" s="98"/>
      <c r="BE77" s="98"/>
      <c r="BF77" s="98"/>
      <c r="BG77" s="98"/>
      <c r="BH77" s="99"/>
      <c r="BI77" s="99"/>
      <c r="BJ77" s="99"/>
      <c r="BK77" s="99"/>
      <c r="BO77" s="94"/>
      <c r="BP77" s="94"/>
      <c r="BQ77" s="94"/>
      <c r="BR77" s="94"/>
      <c r="BS77" s="94"/>
      <c r="BT77" s="94"/>
      <c r="BU77" s="94"/>
    </row>
    <row r="78" spans="3:73" ht="12" customHeight="1" thickBot="1">
      <c r="C78" s="129"/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87"/>
      <c r="AD78" s="187"/>
      <c r="AE78" s="187"/>
      <c r="AF78" s="187"/>
      <c r="AG78" s="132"/>
      <c r="AH78" s="120"/>
      <c r="AI78" s="120"/>
      <c r="AJ78" s="120"/>
      <c r="AK78" s="120"/>
      <c r="AL78" s="120"/>
      <c r="AM78" s="120"/>
      <c r="AN78" s="120"/>
      <c r="AO78" s="120"/>
      <c r="BO78" s="94"/>
      <c r="BP78" s="94"/>
      <c r="BQ78" s="94"/>
      <c r="BR78" s="94"/>
      <c r="BS78" s="94"/>
      <c r="BT78" s="94"/>
      <c r="BU78" s="94"/>
    </row>
    <row r="79" spans="3:73" ht="12" customHeight="1">
      <c r="C79" s="487" t="s">
        <v>156</v>
      </c>
      <c r="D79" s="488"/>
      <c r="E79" s="491" t="str">
        <f>C81</f>
        <v>長野絢一</v>
      </c>
      <c r="F79" s="446"/>
      <c r="G79" s="446"/>
      <c r="H79" s="492"/>
      <c r="I79" s="445" t="str">
        <f>C84</f>
        <v>大久保宏茂</v>
      </c>
      <c r="J79" s="446"/>
      <c r="K79" s="446"/>
      <c r="L79" s="492"/>
      <c r="M79" s="445" t="str">
        <f>C87</f>
        <v>今井康浩</v>
      </c>
      <c r="N79" s="446"/>
      <c r="O79" s="446"/>
      <c r="P79" s="492"/>
      <c r="Q79" s="445" t="str">
        <f>C90</f>
        <v>河村拓哉</v>
      </c>
      <c r="R79" s="446"/>
      <c r="S79" s="446"/>
      <c r="T79" s="447"/>
      <c r="U79" s="493" t="s">
        <v>0</v>
      </c>
      <c r="V79" s="494"/>
      <c r="W79" s="494"/>
      <c r="X79" s="495"/>
      <c r="Y79" s="4"/>
      <c r="Z79" s="403" t="s">
        <v>2</v>
      </c>
      <c r="AA79" s="404"/>
      <c r="AB79" s="403" t="s">
        <v>3</v>
      </c>
      <c r="AC79" s="422"/>
      <c r="AD79" s="404"/>
      <c r="AE79" s="423" t="s">
        <v>4</v>
      </c>
      <c r="AF79" s="424"/>
      <c r="AG79" s="425"/>
      <c r="BO79" s="94"/>
      <c r="BP79" s="94"/>
      <c r="BQ79" s="94"/>
      <c r="BR79" s="94"/>
      <c r="BS79" s="94"/>
      <c r="BT79" s="94"/>
      <c r="BU79" s="94"/>
    </row>
    <row r="80" spans="3:73" ht="12" customHeight="1" thickBot="1">
      <c r="C80" s="489"/>
      <c r="D80" s="490"/>
      <c r="E80" s="496" t="str">
        <f>C82</f>
        <v>宇田章朋</v>
      </c>
      <c r="F80" s="419"/>
      <c r="G80" s="419"/>
      <c r="H80" s="420"/>
      <c r="I80" s="418" t="str">
        <f>C85</f>
        <v>高梨優紀</v>
      </c>
      <c r="J80" s="419"/>
      <c r="K80" s="419"/>
      <c r="L80" s="420"/>
      <c r="M80" s="418" t="str">
        <f>C88</f>
        <v>遠藤司</v>
      </c>
      <c r="N80" s="419"/>
      <c r="O80" s="419"/>
      <c r="P80" s="420"/>
      <c r="Q80" s="418" t="str">
        <f>C91</f>
        <v>近藤康太</v>
      </c>
      <c r="R80" s="419"/>
      <c r="S80" s="419"/>
      <c r="T80" s="421"/>
      <c r="U80" s="428" t="s">
        <v>1</v>
      </c>
      <c r="V80" s="429"/>
      <c r="W80" s="429"/>
      <c r="X80" s="430"/>
      <c r="Y80" s="4"/>
      <c r="Z80" s="57" t="s">
        <v>5</v>
      </c>
      <c r="AA80" s="56" t="s">
        <v>6</v>
      </c>
      <c r="AB80" s="57" t="s">
        <v>17</v>
      </c>
      <c r="AC80" s="56" t="s">
        <v>7</v>
      </c>
      <c r="AD80" s="55" t="s">
        <v>8</v>
      </c>
      <c r="AE80" s="56" t="s">
        <v>17</v>
      </c>
      <c r="AF80" s="56" t="s">
        <v>7</v>
      </c>
      <c r="AG80" s="55" t="s">
        <v>8</v>
      </c>
      <c r="BO80" s="94"/>
      <c r="BP80" s="94"/>
      <c r="BQ80" s="94"/>
      <c r="BR80" s="94"/>
      <c r="BS80" s="94"/>
      <c r="BT80" s="94"/>
      <c r="BU80" s="94"/>
    </row>
    <row r="81" spans="3:73" ht="12" customHeight="1">
      <c r="C81" s="118" t="s">
        <v>153</v>
      </c>
      <c r="D81" s="119" t="s">
        <v>155</v>
      </c>
      <c r="E81" s="534"/>
      <c r="F81" s="535"/>
      <c r="G81" s="535"/>
      <c r="H81" s="536"/>
      <c r="I81" s="38">
        <v>16</v>
      </c>
      <c r="J81" s="29" t="str">
        <f>IF(I81="","","-")</f>
        <v>-</v>
      </c>
      <c r="K81" s="37">
        <v>21</v>
      </c>
      <c r="L81" s="426" t="str">
        <f>IF(I81&lt;&gt;"",IF(I81&gt;K81,IF(I82&gt;K82,"○",IF(I83&gt;K83,"○","×")),IF(I82&gt;K82,IF(I83&gt;K83,"○","×"),"×")),"")</f>
        <v>×</v>
      </c>
      <c r="M81" s="38">
        <v>11</v>
      </c>
      <c r="N81" s="54" t="str">
        <f aca="true" t="shared" si="6" ref="N81:N86">IF(M81="","","-")</f>
        <v>-</v>
      </c>
      <c r="O81" s="53">
        <v>21</v>
      </c>
      <c r="P81" s="426" t="str">
        <f>IF(M81&lt;&gt;"",IF(M81&gt;O81,IF(M82&gt;O82,"○",IF(M83&gt;O83,"○","×")),IF(M82&gt;O82,IF(M83&gt;O83,"○","×"),"×")),"")</f>
        <v>×</v>
      </c>
      <c r="Q81" s="69">
        <v>8</v>
      </c>
      <c r="R81" s="54" t="str">
        <f aca="true" t="shared" si="7" ref="R81:R89">IF(Q81="","","-")</f>
        <v>-</v>
      </c>
      <c r="S81" s="37">
        <v>21</v>
      </c>
      <c r="T81" s="427" t="str">
        <f>IF(Q81&lt;&gt;"",IF(Q81&gt;S81,IF(Q82&gt;S82,"○",IF(Q83&gt;S83,"○","×")),IF(Q82&gt;S82,IF(Q83&gt;S83,"○","×"),"×")),"")</f>
        <v>×</v>
      </c>
      <c r="U81" s="482" t="s">
        <v>178</v>
      </c>
      <c r="V81" s="483"/>
      <c r="W81" s="483"/>
      <c r="X81" s="484"/>
      <c r="Y81" s="4"/>
      <c r="Z81" s="66"/>
      <c r="AA81" s="62"/>
      <c r="AB81" s="59"/>
      <c r="AC81" s="58"/>
      <c r="AD81" s="67"/>
      <c r="AE81" s="62"/>
      <c r="AF81" s="62"/>
      <c r="AG81" s="61"/>
      <c r="BO81" s="94"/>
      <c r="BP81" s="94"/>
      <c r="BQ81" s="94"/>
      <c r="BR81" s="94"/>
      <c r="BS81" s="94"/>
      <c r="BT81" s="94"/>
      <c r="BU81" s="94"/>
    </row>
    <row r="82" spans="3:73" ht="12" customHeight="1">
      <c r="C82" s="118" t="s">
        <v>154</v>
      </c>
      <c r="D82" s="119" t="s">
        <v>155</v>
      </c>
      <c r="E82" s="537"/>
      <c r="F82" s="524"/>
      <c r="G82" s="524"/>
      <c r="H82" s="525"/>
      <c r="I82" s="38">
        <v>17</v>
      </c>
      <c r="J82" s="29" t="str">
        <f>IF(I82="","","-")</f>
        <v>-</v>
      </c>
      <c r="K82" s="52">
        <v>21</v>
      </c>
      <c r="L82" s="410"/>
      <c r="M82" s="38">
        <v>20</v>
      </c>
      <c r="N82" s="29" t="str">
        <f t="shared" si="6"/>
        <v>-</v>
      </c>
      <c r="O82" s="37">
        <v>22</v>
      </c>
      <c r="P82" s="410"/>
      <c r="Q82" s="38">
        <v>13</v>
      </c>
      <c r="R82" s="29" t="str">
        <f t="shared" si="7"/>
        <v>-</v>
      </c>
      <c r="S82" s="37">
        <v>21</v>
      </c>
      <c r="T82" s="413"/>
      <c r="U82" s="463"/>
      <c r="V82" s="464"/>
      <c r="W82" s="464"/>
      <c r="X82" s="465"/>
      <c r="Y82" s="4"/>
      <c r="Z82" s="66">
        <f>COUNTIF(E81:T83,"○")</f>
        <v>0</v>
      </c>
      <c r="AA82" s="62">
        <f>COUNTIF(E81:T83,"×")</f>
        <v>3</v>
      </c>
      <c r="AB82" s="65">
        <f>(IF((E81&gt;G81),1,0))+(IF((E82&gt;G82),1,0))+(IF((E83&gt;G83),1,0))+(IF((I81&gt;K81),1,0))+(IF((I82&gt;K82),1,0))+(IF((I83&gt;K83),1,0))+(IF((M81&gt;O81),1,0))+(IF((M82&gt;O82),1,0))+(IF((M83&gt;O83),1,0))+(IF((Q81&gt;S81),1,0))+(IF((Q82&gt;S82),1,0))+(IF((Q83&gt;S83),1,0))</f>
        <v>0</v>
      </c>
      <c r="AC82" s="64">
        <f>(IF((E81&lt;G81),1,0))+(IF((E82&lt;G82),1,0))+(IF((E83&lt;G83),1,0))+(IF((I81&lt;K81),1,0))+(IF((I82&lt;K82),1,0))+(IF((I83&lt;K83),1,0))+(IF((M81&lt;O81),1,0))+(IF((M82&lt;O82),1,0))+(IF((M83&lt;O83),1,0))+(IF((Q81&lt;S81),1,0))+(IF((Q82&lt;S82),1,0))+(IF((Q83&lt;S83),1,0))</f>
        <v>6</v>
      </c>
      <c r="AD82" s="63">
        <f>AB82-AC82</f>
        <v>-6</v>
      </c>
      <c r="AE82" s="62">
        <f>SUM(E81:E83,I81:I83,M81:M83,Q81:Q83)</f>
        <v>85</v>
      </c>
      <c r="AF82" s="62">
        <f>SUM(G81:G83,K81:K83,O81:O83,S81:S83)</f>
        <v>127</v>
      </c>
      <c r="AG82" s="61">
        <f>AE82-AF82</f>
        <v>-42</v>
      </c>
      <c r="BO82" s="94"/>
      <c r="BP82" s="94"/>
      <c r="BQ82" s="94"/>
      <c r="BR82" s="94"/>
      <c r="BS82" s="94"/>
      <c r="BT82" s="94"/>
      <c r="BU82" s="94"/>
    </row>
    <row r="83" spans="3:73" ht="12" customHeight="1">
      <c r="C83" s="121"/>
      <c r="D83" s="122"/>
      <c r="E83" s="538"/>
      <c r="F83" s="527"/>
      <c r="G83" s="527"/>
      <c r="H83" s="528"/>
      <c r="I83" s="49"/>
      <c r="J83" s="29">
        <f>IF(I83="","","-")</f>
      </c>
      <c r="K83" s="47"/>
      <c r="L83" s="411"/>
      <c r="M83" s="49"/>
      <c r="N83" s="48">
        <f t="shared" si="6"/>
      </c>
      <c r="O83" s="47"/>
      <c r="P83" s="410"/>
      <c r="Q83" s="49"/>
      <c r="R83" s="48">
        <f t="shared" si="7"/>
      </c>
      <c r="S83" s="47"/>
      <c r="T83" s="413"/>
      <c r="U83" s="10">
        <f>Z82</f>
        <v>0</v>
      </c>
      <c r="V83" s="9" t="s">
        <v>9</v>
      </c>
      <c r="W83" s="9">
        <f>AA82</f>
        <v>3</v>
      </c>
      <c r="X83" s="8" t="s">
        <v>6</v>
      </c>
      <c r="Y83" s="4"/>
      <c r="Z83" s="66"/>
      <c r="AA83" s="62"/>
      <c r="AB83" s="66"/>
      <c r="AC83" s="62"/>
      <c r="AD83" s="61"/>
      <c r="AE83" s="62"/>
      <c r="AF83" s="62"/>
      <c r="AG83" s="61"/>
      <c r="BO83" s="94"/>
      <c r="BP83" s="94"/>
      <c r="BQ83" s="94"/>
      <c r="BR83" s="94"/>
      <c r="BS83" s="94"/>
      <c r="BT83" s="94"/>
      <c r="BU83" s="94"/>
    </row>
    <row r="84" spans="3:73" ht="12" customHeight="1">
      <c r="C84" s="118" t="s">
        <v>83</v>
      </c>
      <c r="D84" s="123" t="s">
        <v>85</v>
      </c>
      <c r="E84" s="31">
        <f>IF(K81="","",K81)</f>
        <v>21</v>
      </c>
      <c r="F84" s="29" t="str">
        <f aca="true" t="shared" si="8" ref="F84:F92">IF(E84="","","-")</f>
        <v>-</v>
      </c>
      <c r="G84" s="28">
        <f>IF(I81="","",I81)</f>
        <v>16</v>
      </c>
      <c r="H84" s="415" t="str">
        <f>IF(L81="","",IF(L81="○","×",IF(L81="×","○")))</f>
        <v>○</v>
      </c>
      <c r="I84" s="520"/>
      <c r="J84" s="521"/>
      <c r="K84" s="521"/>
      <c r="L84" s="522"/>
      <c r="M84" s="38">
        <v>13</v>
      </c>
      <c r="N84" s="29" t="str">
        <f t="shared" si="6"/>
        <v>-</v>
      </c>
      <c r="O84" s="37">
        <v>21</v>
      </c>
      <c r="P84" s="409" t="str">
        <f>IF(M84&lt;&gt;"",IF(M84&gt;O84,IF(M85&gt;O85,"○",IF(M86&gt;O86,"○","×")),IF(M85&gt;O85,IF(M86&gt;O86,"○","×"),"×")),"")</f>
        <v>×</v>
      </c>
      <c r="Q84" s="38">
        <v>13</v>
      </c>
      <c r="R84" s="29" t="str">
        <f t="shared" si="7"/>
        <v>-</v>
      </c>
      <c r="S84" s="37">
        <v>21</v>
      </c>
      <c r="T84" s="412" t="str">
        <f>IF(Q84&lt;&gt;"",IF(Q84&gt;S84,IF(Q85&gt;S85,"○",IF(Q86&gt;S86,"○","×")),IF(Q85&gt;S85,IF(Q86&gt;S86,"○","×"),"×")),"")</f>
        <v>×</v>
      </c>
      <c r="U84" s="460" t="s">
        <v>181</v>
      </c>
      <c r="V84" s="461"/>
      <c r="W84" s="461"/>
      <c r="X84" s="462"/>
      <c r="Y84" s="4"/>
      <c r="Z84" s="59"/>
      <c r="AA84" s="58"/>
      <c r="AB84" s="59"/>
      <c r="AC84" s="58"/>
      <c r="AD84" s="67"/>
      <c r="AE84" s="58"/>
      <c r="AF84" s="58"/>
      <c r="AG84" s="67"/>
      <c r="BO84" s="94"/>
      <c r="BP84" s="94"/>
      <c r="BQ84" s="94"/>
      <c r="BR84" s="94"/>
      <c r="BS84" s="94"/>
      <c r="BT84" s="94"/>
      <c r="BU84" s="94"/>
    </row>
    <row r="85" spans="3:73" ht="12" customHeight="1">
      <c r="C85" s="118" t="s">
        <v>84</v>
      </c>
      <c r="D85" s="119" t="s">
        <v>85</v>
      </c>
      <c r="E85" s="31">
        <f>IF(K82="","",K82)</f>
        <v>21</v>
      </c>
      <c r="F85" s="29" t="str">
        <f t="shared" si="8"/>
        <v>-</v>
      </c>
      <c r="G85" s="28">
        <f>IF(I82="","",I82)</f>
        <v>17</v>
      </c>
      <c r="H85" s="416" t="str">
        <f>IF(J82="","",J82)</f>
        <v>-</v>
      </c>
      <c r="I85" s="523"/>
      <c r="J85" s="524"/>
      <c r="K85" s="524"/>
      <c r="L85" s="525"/>
      <c r="M85" s="38">
        <v>13</v>
      </c>
      <c r="N85" s="29" t="str">
        <f t="shared" si="6"/>
        <v>-</v>
      </c>
      <c r="O85" s="37">
        <v>21</v>
      </c>
      <c r="P85" s="410"/>
      <c r="Q85" s="38">
        <v>21</v>
      </c>
      <c r="R85" s="29" t="str">
        <f t="shared" si="7"/>
        <v>-</v>
      </c>
      <c r="S85" s="37">
        <v>19</v>
      </c>
      <c r="T85" s="413"/>
      <c r="U85" s="463"/>
      <c r="V85" s="464"/>
      <c r="W85" s="464"/>
      <c r="X85" s="465"/>
      <c r="Y85" s="4"/>
      <c r="Z85" s="66">
        <f>COUNTIF(E84:T86,"○")</f>
        <v>1</v>
      </c>
      <c r="AA85" s="62">
        <f>COUNTIF(E84:T86,"×")</f>
        <v>2</v>
      </c>
      <c r="AB85" s="65">
        <f>(IF((E84&gt;G84),1,0))+(IF((E85&gt;G85),1,0))+(IF((E86&gt;G86),1,0))+(IF((I84&gt;K84),1,0))+(IF((I85&gt;K85),1,0))+(IF((I86&gt;K86),1,0))+(IF((M84&gt;O84),1,0))+(IF((M85&gt;O85),1,0))+(IF((M86&gt;O86),1,0))+(IF((Q84&gt;S84),1,0))+(IF((Q85&gt;S85),1,0))+(IF((Q86&gt;S86),1,0))</f>
        <v>3</v>
      </c>
      <c r="AC85" s="64">
        <f>(IF((E84&lt;G84),1,0))+(IF((E85&lt;G85),1,0))+(IF((E86&lt;G86),1,0))+(IF((I84&lt;K84),1,0))+(IF((I85&lt;K85),1,0))+(IF((I86&lt;K86),1,0))+(IF((M84&lt;O84),1,0))+(IF((M85&lt;O85),1,0))+(IF((M86&lt;O86),1,0))+(IF((Q84&lt;S84),1,0))+(IF((Q85&lt;S85),1,0))+(IF((Q86&lt;S86),1,0))</f>
        <v>4</v>
      </c>
      <c r="AD85" s="63">
        <f>AB85-AC85</f>
        <v>-1</v>
      </c>
      <c r="AE85" s="62">
        <f>SUM(E84:E86,I84:I86,M84:M86,Q84:Q86)</f>
        <v>116</v>
      </c>
      <c r="AF85" s="62">
        <f>SUM(G84:G86,K84:K86,O84:O86,S84:S86)</f>
        <v>136</v>
      </c>
      <c r="AG85" s="61">
        <f>AE85-AF85</f>
        <v>-20</v>
      </c>
      <c r="BO85" s="94"/>
      <c r="BP85" s="94"/>
      <c r="BQ85" s="94"/>
      <c r="BR85" s="94"/>
      <c r="BS85" s="94"/>
      <c r="BT85" s="94"/>
      <c r="BU85" s="94"/>
    </row>
    <row r="86" spans="3:73" ht="12" customHeight="1">
      <c r="C86" s="121"/>
      <c r="D86" s="124"/>
      <c r="E86" s="51">
        <f>IF(K83="","",K83)</f>
      </c>
      <c r="F86" s="29">
        <f t="shared" si="8"/>
      </c>
      <c r="G86" s="50">
        <f>IF(I83="","",I83)</f>
      </c>
      <c r="H86" s="519">
        <f>IF(J83="","",J83)</f>
      </c>
      <c r="I86" s="526"/>
      <c r="J86" s="527"/>
      <c r="K86" s="527"/>
      <c r="L86" s="528"/>
      <c r="M86" s="49"/>
      <c r="N86" s="29">
        <f t="shared" si="6"/>
      </c>
      <c r="O86" s="47"/>
      <c r="P86" s="411"/>
      <c r="Q86" s="49">
        <v>14</v>
      </c>
      <c r="R86" s="48" t="str">
        <f t="shared" si="7"/>
        <v>-</v>
      </c>
      <c r="S86" s="47">
        <v>21</v>
      </c>
      <c r="T86" s="414"/>
      <c r="U86" s="10">
        <f>Z85</f>
        <v>1</v>
      </c>
      <c r="V86" s="9" t="s">
        <v>9</v>
      </c>
      <c r="W86" s="9">
        <f>AA85</f>
        <v>2</v>
      </c>
      <c r="X86" s="8" t="s">
        <v>6</v>
      </c>
      <c r="Y86" s="4"/>
      <c r="Z86" s="3"/>
      <c r="AA86" s="2"/>
      <c r="AB86" s="3"/>
      <c r="AC86" s="2"/>
      <c r="AD86" s="1"/>
      <c r="AE86" s="2"/>
      <c r="AF86" s="2"/>
      <c r="AG86" s="1"/>
      <c r="BO86" s="94"/>
      <c r="BP86" s="94"/>
      <c r="BQ86" s="94"/>
      <c r="BR86" s="94"/>
      <c r="BS86" s="94"/>
      <c r="BT86" s="94"/>
      <c r="BU86" s="94"/>
    </row>
    <row r="87" spans="3:73" ht="12" customHeight="1">
      <c r="C87" s="125" t="s">
        <v>65</v>
      </c>
      <c r="D87" s="123" t="s">
        <v>57</v>
      </c>
      <c r="E87" s="31">
        <f>IF(O81="","",O81)</f>
        <v>21</v>
      </c>
      <c r="F87" s="33" t="str">
        <f t="shared" si="8"/>
        <v>-</v>
      </c>
      <c r="G87" s="28">
        <f>IF(M81="","",M81)</f>
        <v>11</v>
      </c>
      <c r="H87" s="415" t="str">
        <f>IF(P81="","",IF(P81="○","×",IF(P81="×","○")))</f>
        <v>○</v>
      </c>
      <c r="I87" s="30">
        <f>IF(O84="","",O84)</f>
        <v>21</v>
      </c>
      <c r="J87" s="29" t="str">
        <f aca="true" t="shared" si="9" ref="J87:J92">IF(I87="","","-")</f>
        <v>-</v>
      </c>
      <c r="K87" s="28">
        <f>IF(M84="","",M84)</f>
        <v>13</v>
      </c>
      <c r="L87" s="415" t="str">
        <f>IF(P84="","",IF(P84="○","×",IF(P84="×","○")))</f>
        <v>○</v>
      </c>
      <c r="M87" s="520"/>
      <c r="N87" s="521"/>
      <c r="O87" s="521"/>
      <c r="P87" s="522"/>
      <c r="Q87" s="38">
        <v>18</v>
      </c>
      <c r="R87" s="29" t="str">
        <f t="shared" si="7"/>
        <v>-</v>
      </c>
      <c r="S87" s="37">
        <v>21</v>
      </c>
      <c r="T87" s="413" t="str">
        <f>IF(Q87&lt;&gt;"",IF(Q87&gt;S87,IF(Q88&gt;S88,"○",IF(Q89&gt;S89,"○","×")),IF(Q88&gt;S88,IF(Q89&gt;S89,"○","×"),"×")),"")</f>
        <v>×</v>
      </c>
      <c r="U87" s="460" t="s">
        <v>180</v>
      </c>
      <c r="V87" s="461"/>
      <c r="W87" s="461"/>
      <c r="X87" s="462"/>
      <c r="Y87" s="4"/>
      <c r="Z87" s="66"/>
      <c r="AA87" s="62"/>
      <c r="AB87" s="66"/>
      <c r="AC87" s="62"/>
      <c r="AD87" s="61"/>
      <c r="AE87" s="62"/>
      <c r="AF87" s="62"/>
      <c r="AG87" s="61"/>
      <c r="BO87" s="94"/>
      <c r="BP87" s="94"/>
      <c r="BQ87" s="94"/>
      <c r="BR87" s="94"/>
      <c r="BS87" s="94"/>
      <c r="BT87" s="94"/>
      <c r="BU87" s="94"/>
    </row>
    <row r="88" spans="3:73" ht="12" customHeight="1">
      <c r="C88" s="125" t="s">
        <v>86</v>
      </c>
      <c r="D88" s="119" t="s">
        <v>77</v>
      </c>
      <c r="E88" s="31">
        <f>IF(O82="","",O82)</f>
        <v>22</v>
      </c>
      <c r="F88" s="29" t="str">
        <f t="shared" si="8"/>
        <v>-</v>
      </c>
      <c r="G88" s="28">
        <f>IF(M82="","",M82)</f>
        <v>20</v>
      </c>
      <c r="H88" s="416">
        <f>IF(J85="","",J85)</f>
      </c>
      <c r="I88" s="30">
        <f>IF(O85="","",O85)</f>
        <v>21</v>
      </c>
      <c r="J88" s="29" t="str">
        <f t="shared" si="9"/>
        <v>-</v>
      </c>
      <c r="K88" s="28">
        <f>IF(M85="","",M85)</f>
        <v>13</v>
      </c>
      <c r="L88" s="416" t="str">
        <f>IF(N85="","",N85)</f>
        <v>-</v>
      </c>
      <c r="M88" s="523"/>
      <c r="N88" s="524"/>
      <c r="O88" s="524"/>
      <c r="P88" s="525"/>
      <c r="Q88" s="38">
        <v>23</v>
      </c>
      <c r="R88" s="29" t="str">
        <f t="shared" si="7"/>
        <v>-</v>
      </c>
      <c r="S88" s="37">
        <v>25</v>
      </c>
      <c r="T88" s="413"/>
      <c r="U88" s="463"/>
      <c r="V88" s="464"/>
      <c r="W88" s="464"/>
      <c r="X88" s="465"/>
      <c r="Y88" s="4"/>
      <c r="Z88" s="66">
        <f>COUNTIF(E87:T89,"○")</f>
        <v>2</v>
      </c>
      <c r="AA88" s="62">
        <f>COUNTIF(E87:T89,"×")</f>
        <v>1</v>
      </c>
      <c r="AB88" s="65">
        <f>(IF((E87&gt;G87),1,0))+(IF((E88&gt;G88),1,0))+(IF((E89&gt;G89),1,0))+(IF((I87&gt;K87),1,0))+(IF((I88&gt;K88),1,0))+(IF((I89&gt;K89),1,0))+(IF((M87&gt;O87),1,0))+(IF((M88&gt;O88),1,0))+(IF((M89&gt;O89),1,0))+(IF((Q87&gt;S87),1,0))+(IF((Q88&gt;S88),1,0))+(IF((Q89&gt;S89),1,0))</f>
        <v>4</v>
      </c>
      <c r="AC88" s="64">
        <f>(IF((E87&lt;G87),1,0))+(IF((E88&lt;G88),1,0))+(IF((E89&lt;G89),1,0))+(IF((I87&lt;K87),1,0))+(IF((I88&lt;K88),1,0))+(IF((I89&lt;K89),1,0))+(IF((M87&lt;O87),1,0))+(IF((M88&lt;O88),1,0))+(IF((M89&lt;O89),1,0))+(IF((Q87&lt;S87),1,0))+(IF((Q88&lt;S88),1,0))+(IF((Q89&lt;S89),1,0))</f>
        <v>2</v>
      </c>
      <c r="AD88" s="63">
        <f>AB88-AC88</f>
        <v>2</v>
      </c>
      <c r="AE88" s="62">
        <f>SUM(E87:E89,I87:I89,M87:M89,Q87:Q89)</f>
        <v>126</v>
      </c>
      <c r="AF88" s="62">
        <f>SUM(G87:G89,K87:K89,O87:O89,S87:S89)</f>
        <v>103</v>
      </c>
      <c r="AG88" s="61">
        <f>AE88-AF88</f>
        <v>23</v>
      </c>
      <c r="BO88" s="94"/>
      <c r="BP88" s="94"/>
      <c r="BQ88" s="94"/>
      <c r="BR88" s="94"/>
      <c r="BS88" s="94"/>
      <c r="BT88" s="94"/>
      <c r="BU88" s="94"/>
    </row>
    <row r="89" spans="3:73" ht="12" customHeight="1">
      <c r="C89" s="121"/>
      <c r="D89" s="122"/>
      <c r="E89" s="51">
        <f>IF(O83="","",O83)</f>
      </c>
      <c r="F89" s="48">
        <f t="shared" si="8"/>
      </c>
      <c r="G89" s="50">
        <f>IF(M83="","",M83)</f>
      </c>
      <c r="H89" s="519">
        <f>IF(J86="","",J86)</f>
      </c>
      <c r="I89" s="68">
        <f>IF(O86="","",O86)</f>
      </c>
      <c r="J89" s="29">
        <f t="shared" si="9"/>
      </c>
      <c r="K89" s="50">
        <f>IF(M86="","",M86)</f>
      </c>
      <c r="L89" s="519">
        <f>IF(N86="","",N86)</f>
      </c>
      <c r="M89" s="526"/>
      <c r="N89" s="527"/>
      <c r="O89" s="527"/>
      <c r="P89" s="528"/>
      <c r="Q89" s="49"/>
      <c r="R89" s="29">
        <f t="shared" si="7"/>
      </c>
      <c r="S89" s="47"/>
      <c r="T89" s="414"/>
      <c r="U89" s="10">
        <f>Z88</f>
        <v>2</v>
      </c>
      <c r="V89" s="9" t="s">
        <v>9</v>
      </c>
      <c r="W89" s="9">
        <f>AA88</f>
        <v>1</v>
      </c>
      <c r="X89" s="8" t="s">
        <v>6</v>
      </c>
      <c r="Y89" s="4"/>
      <c r="Z89" s="66"/>
      <c r="AA89" s="62"/>
      <c r="AB89" s="66"/>
      <c r="AC89" s="62"/>
      <c r="AD89" s="61"/>
      <c r="AE89" s="62"/>
      <c r="AF89" s="62"/>
      <c r="AG89" s="61"/>
      <c r="BO89" s="94"/>
      <c r="BP89" s="94"/>
      <c r="BQ89" s="94"/>
      <c r="BR89" s="94"/>
      <c r="BS89" s="94"/>
      <c r="BT89" s="94"/>
      <c r="BU89" s="94"/>
    </row>
    <row r="90" spans="3:73" ht="12" customHeight="1">
      <c r="C90" s="118" t="s">
        <v>79</v>
      </c>
      <c r="D90" s="123" t="s">
        <v>81</v>
      </c>
      <c r="E90" s="31">
        <f>IF(S81="","",S81)</f>
        <v>21</v>
      </c>
      <c r="F90" s="29" t="str">
        <f t="shared" si="8"/>
        <v>-</v>
      </c>
      <c r="G90" s="28">
        <f>IF(Q81="","",Q81)</f>
        <v>8</v>
      </c>
      <c r="H90" s="415" t="str">
        <f>IF(T81="","",IF(T81="○","×",IF(T81="×","○")))</f>
        <v>○</v>
      </c>
      <c r="I90" s="30">
        <f>IF(S84="","",S84)</f>
        <v>21</v>
      </c>
      <c r="J90" s="33" t="str">
        <f t="shared" si="9"/>
        <v>-</v>
      </c>
      <c r="K90" s="28">
        <f>IF(Q84="","",Q84)</f>
        <v>13</v>
      </c>
      <c r="L90" s="415" t="str">
        <f>IF(T84="","",IF(T84="○","×",IF(T84="×","○")))</f>
        <v>○</v>
      </c>
      <c r="M90" s="34">
        <f>IF(S87="","",S87)</f>
        <v>21</v>
      </c>
      <c r="N90" s="29" t="str">
        <f>IF(M90="","","-")</f>
        <v>-</v>
      </c>
      <c r="O90" s="32">
        <f>IF(Q87="","",Q87)</f>
        <v>18</v>
      </c>
      <c r="P90" s="415" t="str">
        <f>IF(T87="","",IF(T87="○","×",IF(T87="×","○")))</f>
        <v>○</v>
      </c>
      <c r="Q90" s="520"/>
      <c r="R90" s="521"/>
      <c r="S90" s="521"/>
      <c r="T90" s="529"/>
      <c r="U90" s="460" t="s">
        <v>179</v>
      </c>
      <c r="V90" s="461"/>
      <c r="W90" s="461"/>
      <c r="X90" s="462"/>
      <c r="Y90" s="4"/>
      <c r="Z90" s="59"/>
      <c r="AA90" s="58"/>
      <c r="AB90" s="59"/>
      <c r="AC90" s="58"/>
      <c r="AD90" s="67"/>
      <c r="AE90" s="58"/>
      <c r="AF90" s="58"/>
      <c r="AG90" s="67"/>
      <c r="BO90" s="94"/>
      <c r="BP90" s="94"/>
      <c r="BQ90" s="94"/>
      <c r="BR90" s="94"/>
      <c r="BS90" s="94"/>
      <c r="BT90" s="94"/>
      <c r="BU90" s="94"/>
    </row>
    <row r="91" spans="3:73" ht="12" customHeight="1">
      <c r="C91" s="118" t="s">
        <v>80</v>
      </c>
      <c r="D91" s="119" t="s">
        <v>82</v>
      </c>
      <c r="E91" s="31">
        <f>IF(S82="","",S82)</f>
        <v>21</v>
      </c>
      <c r="F91" s="29" t="str">
        <f t="shared" si="8"/>
        <v>-</v>
      </c>
      <c r="G91" s="28">
        <f>IF(Q82="","",Q82)</f>
        <v>13</v>
      </c>
      <c r="H91" s="416" t="str">
        <f>IF(J88="","",J88)</f>
        <v>-</v>
      </c>
      <c r="I91" s="30">
        <f>IF(S85="","",S85)</f>
        <v>19</v>
      </c>
      <c r="J91" s="29" t="str">
        <f t="shared" si="9"/>
        <v>-</v>
      </c>
      <c r="K91" s="28">
        <f>IF(Q85="","",Q85)</f>
        <v>21</v>
      </c>
      <c r="L91" s="416">
        <f>IF(N88="","",N88)</f>
      </c>
      <c r="M91" s="30">
        <f>IF(S88="","",S88)</f>
        <v>25</v>
      </c>
      <c r="N91" s="29" t="str">
        <f>IF(M91="","","-")</f>
        <v>-</v>
      </c>
      <c r="O91" s="28">
        <f>IF(Q88="","",Q88)</f>
        <v>23</v>
      </c>
      <c r="P91" s="416" t="str">
        <f>IF(R88="","",R88)</f>
        <v>-</v>
      </c>
      <c r="Q91" s="523"/>
      <c r="R91" s="524"/>
      <c r="S91" s="524"/>
      <c r="T91" s="530"/>
      <c r="U91" s="463"/>
      <c r="V91" s="464"/>
      <c r="W91" s="464"/>
      <c r="X91" s="465"/>
      <c r="Y91" s="4"/>
      <c r="Z91" s="66">
        <f>COUNTIF(E90:T92,"○")</f>
        <v>3</v>
      </c>
      <c r="AA91" s="62">
        <f>COUNTIF(E90:T92,"×")</f>
        <v>0</v>
      </c>
      <c r="AB91" s="65">
        <f>(IF((E90&gt;G90),1,0))+(IF((E91&gt;G91),1,0))+(IF((E92&gt;G92),1,0))+(IF((I90&gt;K90),1,0))+(IF((I91&gt;K91),1,0))+(IF((I92&gt;K92),1,0))+(IF((M90&gt;O90),1,0))+(IF((M91&gt;O91),1,0))+(IF((M92&gt;O92),1,0))+(IF((Q90&gt;S90),1,0))+(IF((Q91&gt;S91),1,0))+(IF((Q92&gt;S92),1,0))</f>
        <v>6</v>
      </c>
      <c r="AC91" s="64">
        <f>(IF((E90&lt;G90),1,0))+(IF((E91&lt;G91),1,0))+(IF((E92&lt;G92),1,0))+(IF((I90&lt;K90),1,0))+(IF((I91&lt;K91),1,0))+(IF((I92&lt;K92),1,0))+(IF((M90&lt;O90),1,0))+(IF((M91&lt;O91),1,0))+(IF((M92&lt;O92),1,0))+(IF((Q90&lt;S90),1,0))+(IF((Q91&lt;S91),1,0))+(IF((Q92&lt;S92),1,0))</f>
        <v>1</v>
      </c>
      <c r="AD91" s="63">
        <f>AB91-AC91</f>
        <v>5</v>
      </c>
      <c r="AE91" s="62">
        <f>SUM(E90:E92,I90:I92,M90:M92,Q90:Q92)</f>
        <v>149</v>
      </c>
      <c r="AF91" s="62">
        <f>SUM(G90:G92,K90:K92,O90:O92,S90:S92)</f>
        <v>110</v>
      </c>
      <c r="AG91" s="61">
        <f>AE91-AF91</f>
        <v>39</v>
      </c>
      <c r="BO91" s="94"/>
      <c r="BP91" s="94"/>
      <c r="BQ91" s="94"/>
      <c r="BR91" s="94"/>
      <c r="BS91" s="94"/>
      <c r="BT91" s="94"/>
      <c r="BU91" s="94"/>
    </row>
    <row r="92" spans="3:73" ht="12" customHeight="1" thickBot="1">
      <c r="C92" s="127"/>
      <c r="D92" s="128"/>
      <c r="E92" s="21">
        <f>IF(S83="","",S83)</f>
      </c>
      <c r="F92" s="19">
        <f t="shared" si="8"/>
      </c>
      <c r="G92" s="18">
        <f>IF(Q83="","",Q83)</f>
      </c>
      <c r="H92" s="417">
        <f>IF(J89="","",J89)</f>
      </c>
      <c r="I92" s="20">
        <f>IF(S86="","",S86)</f>
        <v>21</v>
      </c>
      <c r="J92" s="19" t="str">
        <f t="shared" si="9"/>
        <v>-</v>
      </c>
      <c r="K92" s="18">
        <f>IF(Q86="","",Q86)</f>
        <v>14</v>
      </c>
      <c r="L92" s="417">
        <f>IF(N89="","",N89)</f>
      </c>
      <c r="M92" s="20">
        <f>IF(S89="","",S89)</f>
      </c>
      <c r="N92" s="19">
        <f>IF(M92="","","-")</f>
      </c>
      <c r="O92" s="18">
        <f>IF(Q89="","",Q89)</f>
      </c>
      <c r="P92" s="417">
        <f>IF(R89="","",R89)</f>
      </c>
      <c r="Q92" s="531"/>
      <c r="R92" s="532"/>
      <c r="S92" s="532"/>
      <c r="T92" s="533"/>
      <c r="U92" s="7">
        <f>Z91</f>
        <v>3</v>
      </c>
      <c r="V92" s="6" t="s">
        <v>9</v>
      </c>
      <c r="W92" s="6">
        <f>AA91</f>
        <v>0</v>
      </c>
      <c r="X92" s="5" t="s">
        <v>6</v>
      </c>
      <c r="Y92" s="4"/>
      <c r="Z92" s="3"/>
      <c r="AA92" s="2"/>
      <c r="AB92" s="3"/>
      <c r="AC92" s="2"/>
      <c r="AD92" s="1"/>
      <c r="AE92" s="2"/>
      <c r="AF92" s="2"/>
      <c r="AG92" s="1"/>
      <c r="BO92" s="94"/>
      <c r="BP92" s="94"/>
      <c r="BQ92" s="94"/>
      <c r="BR92" s="94"/>
      <c r="BS92" s="94"/>
      <c r="BT92" s="94"/>
      <c r="BU92" s="94"/>
    </row>
    <row r="93" spans="3:73" ht="9.75" customHeight="1">
      <c r="C93" s="129"/>
      <c r="D93" s="130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87"/>
      <c r="AD93" s="187"/>
      <c r="AE93" s="187"/>
      <c r="AF93" s="187"/>
      <c r="AG93" s="132"/>
      <c r="AH93" s="120"/>
      <c r="AI93" s="120"/>
      <c r="AJ93" s="120"/>
      <c r="AK93" s="120"/>
      <c r="AL93" s="120"/>
      <c r="AM93" s="120"/>
      <c r="AN93" s="120"/>
      <c r="AO93" s="120"/>
      <c r="BO93" s="94"/>
      <c r="BP93" s="94"/>
      <c r="BQ93" s="94"/>
      <c r="BR93" s="94"/>
      <c r="BS93" s="94"/>
      <c r="BT93" s="94"/>
      <c r="BU93" s="94"/>
    </row>
    <row r="94" spans="3:73" ht="9.75" customHeight="1">
      <c r="C94" s="129"/>
      <c r="D94" s="130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228"/>
      <c r="AD94" s="228"/>
      <c r="AE94" s="228"/>
      <c r="AF94" s="228"/>
      <c r="AG94" s="132"/>
      <c r="AH94" s="120"/>
      <c r="AI94" s="120"/>
      <c r="AJ94" s="120"/>
      <c r="AK94" s="120"/>
      <c r="AL94" s="120"/>
      <c r="AM94" s="120"/>
      <c r="AN94" s="120"/>
      <c r="AO94" s="120"/>
      <c r="BO94" s="94"/>
      <c r="BP94" s="94"/>
      <c r="BQ94" s="94"/>
      <c r="BR94" s="94"/>
      <c r="BS94" s="94"/>
      <c r="BT94" s="94"/>
      <c r="BU94" s="94"/>
    </row>
    <row r="95" spans="3:73" ht="9.75" customHeight="1">
      <c r="C95" s="129"/>
      <c r="D95" s="130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228"/>
      <c r="AD95" s="228"/>
      <c r="AE95" s="228"/>
      <c r="AF95" s="228"/>
      <c r="AG95" s="132"/>
      <c r="AH95" s="120"/>
      <c r="AI95" s="120"/>
      <c r="AJ95" s="120"/>
      <c r="AK95" s="120"/>
      <c r="AL95" s="120"/>
      <c r="AM95" s="120"/>
      <c r="AN95" s="120"/>
      <c r="AO95" s="120"/>
      <c r="BO95" s="94"/>
      <c r="BP95" s="94"/>
      <c r="BQ95" s="94"/>
      <c r="BR95" s="94"/>
      <c r="BS95" s="94"/>
      <c r="BT95" s="94"/>
      <c r="BU95" s="94"/>
    </row>
    <row r="96" spans="4:73" ht="9.75" customHeight="1">
      <c r="D96" s="177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87"/>
      <c r="AD96" s="187"/>
      <c r="AE96" s="187"/>
      <c r="AF96" s="187"/>
      <c r="AG96" s="132"/>
      <c r="AH96" s="120"/>
      <c r="AI96" s="120"/>
      <c r="AJ96" s="120"/>
      <c r="AK96" s="120"/>
      <c r="AL96" s="120"/>
      <c r="AM96" s="120"/>
      <c r="AN96" s="120"/>
      <c r="AO96" s="120"/>
      <c r="AR96" s="97"/>
      <c r="AS96" s="96"/>
      <c r="AT96" s="97"/>
      <c r="AU96" s="97"/>
      <c r="AV96" s="97"/>
      <c r="AW96" s="97"/>
      <c r="AX96" s="97"/>
      <c r="AY96" s="97"/>
      <c r="AZ96" s="97"/>
      <c r="BA96" s="98"/>
      <c r="BB96" s="98"/>
      <c r="BC96" s="98"/>
      <c r="BD96" s="99"/>
      <c r="BE96" s="99"/>
      <c r="BF96" s="99"/>
      <c r="BG96" s="99"/>
      <c r="BO96" s="154"/>
      <c r="BP96" s="94"/>
      <c r="BQ96" s="94"/>
      <c r="BR96" s="94"/>
      <c r="BS96" s="99"/>
      <c r="BT96" s="94"/>
      <c r="BU96" s="94"/>
    </row>
    <row r="97" spans="3:73" ht="9.75" customHeight="1">
      <c r="C97" s="645" t="s">
        <v>88</v>
      </c>
      <c r="D97" s="645"/>
      <c r="E97" s="645"/>
      <c r="F97" s="645"/>
      <c r="G97" s="645"/>
      <c r="H97" s="645"/>
      <c r="I97" s="190"/>
      <c r="J97" s="134"/>
      <c r="K97" s="498" t="s">
        <v>11</v>
      </c>
      <c r="L97" s="498"/>
      <c r="M97" s="498"/>
      <c r="N97" s="498"/>
      <c r="O97" s="498"/>
      <c r="P97" s="498"/>
      <c r="Q97" s="498"/>
      <c r="R97" s="498"/>
      <c r="S97" s="498"/>
      <c r="T97" s="498"/>
      <c r="U97" s="135"/>
      <c r="V97" s="500" t="s">
        <v>12</v>
      </c>
      <c r="W97" s="500"/>
      <c r="X97" s="500"/>
      <c r="Y97" s="500"/>
      <c r="Z97" s="500"/>
      <c r="AA97" s="500"/>
      <c r="AB97" s="500"/>
      <c r="AC97" s="500"/>
      <c r="AD97" s="500"/>
      <c r="AE97" s="500"/>
      <c r="AR97" s="97"/>
      <c r="AS97" s="96"/>
      <c r="AT97" s="97"/>
      <c r="AU97" s="97"/>
      <c r="AV97" s="97"/>
      <c r="AW97" s="97"/>
      <c r="AX97" s="97"/>
      <c r="AY97" s="97"/>
      <c r="AZ97" s="97"/>
      <c r="BA97" s="98"/>
      <c r="BB97" s="98"/>
      <c r="BC97" s="98"/>
      <c r="BD97" s="99"/>
      <c r="BE97" s="99"/>
      <c r="BF97" s="99"/>
      <c r="BG97" s="99"/>
      <c r="BO97" s="154"/>
      <c r="BP97" s="94"/>
      <c r="BQ97" s="94"/>
      <c r="BR97" s="94"/>
      <c r="BS97" s="99"/>
      <c r="BT97" s="94"/>
      <c r="BU97" s="94"/>
    </row>
    <row r="98" spans="3:73" ht="9.75" customHeight="1">
      <c r="C98" s="645"/>
      <c r="D98" s="645"/>
      <c r="E98" s="645"/>
      <c r="F98" s="645"/>
      <c r="G98" s="645"/>
      <c r="H98" s="645"/>
      <c r="I98" s="190"/>
      <c r="J98" s="134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136"/>
      <c r="V98" s="501"/>
      <c r="W98" s="501"/>
      <c r="X98" s="501"/>
      <c r="Y98" s="501"/>
      <c r="Z98" s="501"/>
      <c r="AA98" s="501"/>
      <c r="AB98" s="501"/>
      <c r="AC98" s="501"/>
      <c r="AD98" s="501"/>
      <c r="AE98" s="501"/>
      <c r="AR98" s="97"/>
      <c r="AS98" s="97"/>
      <c r="AT98" s="97"/>
      <c r="AU98" s="97"/>
      <c r="AV98" s="98"/>
      <c r="AW98" s="98"/>
      <c r="AX98" s="98"/>
      <c r="AY98" s="98"/>
      <c r="AZ98" s="98"/>
      <c r="BA98" s="98"/>
      <c r="BB98" s="98"/>
      <c r="BC98" s="98"/>
      <c r="BD98" s="99"/>
      <c r="BE98" s="99"/>
      <c r="BF98" s="99"/>
      <c r="BG98" s="99"/>
      <c r="BO98" s="154"/>
      <c r="BP98" s="94"/>
      <c r="BQ98" s="94"/>
      <c r="BR98" s="94"/>
      <c r="BS98" s="99"/>
      <c r="BT98" s="94"/>
      <c r="BU98" s="94"/>
    </row>
    <row r="99" spans="3:73" ht="15.75" customHeight="1">
      <c r="C99" s="645"/>
      <c r="D99" s="645"/>
      <c r="E99" s="645"/>
      <c r="F99" s="645"/>
      <c r="G99" s="645"/>
      <c r="H99" s="645"/>
      <c r="I99" s="145"/>
      <c r="J99" s="146"/>
      <c r="K99" s="502" t="str">
        <f>C110</f>
        <v>脇太翼</v>
      </c>
      <c r="L99" s="503"/>
      <c r="M99" s="503"/>
      <c r="N99" s="503"/>
      <c r="O99" s="503"/>
      <c r="P99" s="504" t="str">
        <f>D110</f>
        <v>三島高校</v>
      </c>
      <c r="Q99" s="504"/>
      <c r="R99" s="504"/>
      <c r="S99" s="504"/>
      <c r="T99" s="505"/>
      <c r="U99" s="97"/>
      <c r="V99" s="502" t="str">
        <f>C119</f>
        <v>平岡彪</v>
      </c>
      <c r="W99" s="503"/>
      <c r="X99" s="503"/>
      <c r="Y99" s="503"/>
      <c r="Z99" s="503"/>
      <c r="AA99" s="504" t="str">
        <f>D119</f>
        <v>土居高校</v>
      </c>
      <c r="AB99" s="504"/>
      <c r="AC99" s="504"/>
      <c r="AD99" s="504"/>
      <c r="AE99" s="505"/>
      <c r="AR99" s="97"/>
      <c r="AS99" s="97"/>
      <c r="AT99" s="97"/>
      <c r="AU99" s="97"/>
      <c r="AV99" s="98"/>
      <c r="AW99" s="98"/>
      <c r="AX99" s="98"/>
      <c r="AY99" s="98"/>
      <c r="AZ99" s="98"/>
      <c r="BA99" s="98"/>
      <c r="BB99" s="98"/>
      <c r="BC99" s="98"/>
      <c r="BD99" s="99"/>
      <c r="BE99" s="99"/>
      <c r="BF99" s="99"/>
      <c r="BG99" s="99"/>
      <c r="BO99" s="104"/>
      <c r="BP99" s="94"/>
      <c r="BQ99" s="94"/>
      <c r="BR99" s="94"/>
      <c r="BS99" s="99"/>
      <c r="BT99" s="94"/>
      <c r="BU99" s="94"/>
    </row>
    <row r="100" spans="3:73" ht="15.75" customHeight="1">
      <c r="C100" s="144" t="s">
        <v>89</v>
      </c>
      <c r="D100" s="144"/>
      <c r="E100" s="145"/>
      <c r="F100" s="145"/>
      <c r="G100" s="145"/>
      <c r="H100" s="145"/>
      <c r="I100" s="145"/>
      <c r="J100" s="146"/>
      <c r="K100" s="405" t="str">
        <f>C111</f>
        <v>宇田幸竜</v>
      </c>
      <c r="L100" s="406"/>
      <c r="M100" s="406"/>
      <c r="N100" s="406"/>
      <c r="O100" s="406"/>
      <c r="P100" s="407" t="str">
        <f>D111</f>
        <v>三島高校</v>
      </c>
      <c r="Q100" s="407"/>
      <c r="R100" s="407"/>
      <c r="S100" s="407"/>
      <c r="T100" s="408"/>
      <c r="U100" s="97"/>
      <c r="V100" s="405" t="str">
        <f>C120</f>
        <v>髙橋圭太</v>
      </c>
      <c r="W100" s="406"/>
      <c r="X100" s="406"/>
      <c r="Y100" s="406"/>
      <c r="Z100" s="406"/>
      <c r="AA100" s="407" t="str">
        <f>D120</f>
        <v>土居高校</v>
      </c>
      <c r="AB100" s="407"/>
      <c r="AC100" s="407"/>
      <c r="AD100" s="407"/>
      <c r="AE100" s="408"/>
      <c r="AF100" s="105"/>
      <c r="AG100" s="105"/>
      <c r="AH100" s="105"/>
      <c r="AI100" s="106"/>
      <c r="AJ100" s="106"/>
      <c r="AK100" s="106"/>
      <c r="AR100" s="97"/>
      <c r="AS100" s="97"/>
      <c r="AT100" s="97"/>
      <c r="AU100" s="97"/>
      <c r="AV100" s="98"/>
      <c r="AW100" s="98"/>
      <c r="AX100" s="98"/>
      <c r="AY100" s="98"/>
      <c r="AZ100" s="98"/>
      <c r="BA100" s="98"/>
      <c r="BB100" s="98"/>
      <c r="BC100" s="98"/>
      <c r="BD100" s="99"/>
      <c r="BE100" s="99"/>
      <c r="BF100" s="99"/>
      <c r="BG100" s="99"/>
      <c r="BO100" s="94"/>
      <c r="BP100" s="94"/>
      <c r="BQ100" s="94"/>
      <c r="BR100" s="94"/>
      <c r="BS100" s="99"/>
      <c r="BT100" s="94"/>
      <c r="BU100" s="94"/>
    </row>
    <row r="101" spans="3:73" ht="1.5" customHeight="1" thickBot="1">
      <c r="C101" s="129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281"/>
      <c r="W101" s="281"/>
      <c r="X101" s="281"/>
      <c r="Y101" s="281"/>
      <c r="Z101" s="281"/>
      <c r="AA101" s="281"/>
      <c r="AB101" s="281"/>
      <c r="AC101" s="282"/>
      <c r="AD101" s="282"/>
      <c r="AE101" s="282"/>
      <c r="AF101" s="187"/>
      <c r="AG101" s="132"/>
      <c r="AH101" s="120"/>
      <c r="AI101" s="120"/>
      <c r="AJ101" s="120"/>
      <c r="AK101" s="120"/>
      <c r="AL101" s="120"/>
      <c r="AM101" s="120"/>
      <c r="AN101" s="120"/>
      <c r="AO101" s="120"/>
      <c r="BO101" s="94"/>
      <c r="BP101" s="94"/>
      <c r="BQ101" s="94"/>
      <c r="BR101" s="94"/>
      <c r="BS101" s="94"/>
      <c r="BT101" s="94"/>
      <c r="BU101" s="94"/>
    </row>
    <row r="102" spans="3:73" ht="12" customHeight="1">
      <c r="C102" s="487" t="s">
        <v>88</v>
      </c>
      <c r="D102" s="488"/>
      <c r="E102" s="491" t="str">
        <f>C104</f>
        <v>久保敬志</v>
      </c>
      <c r="F102" s="446"/>
      <c r="G102" s="446"/>
      <c r="H102" s="492"/>
      <c r="I102" s="445" t="str">
        <f>C107</f>
        <v>大西翔也</v>
      </c>
      <c r="J102" s="446"/>
      <c r="K102" s="446"/>
      <c r="L102" s="492"/>
      <c r="M102" s="445" t="str">
        <f>C110</f>
        <v>脇太翼</v>
      </c>
      <c r="N102" s="446"/>
      <c r="O102" s="446"/>
      <c r="P102" s="492"/>
      <c r="Q102" s="445" t="str">
        <f>C113</f>
        <v>山川政人</v>
      </c>
      <c r="R102" s="446"/>
      <c r="S102" s="446"/>
      <c r="T102" s="492"/>
      <c r="U102" s="445" t="str">
        <f>C116</f>
        <v>真鍋英輝</v>
      </c>
      <c r="V102" s="446"/>
      <c r="W102" s="446"/>
      <c r="X102" s="446"/>
      <c r="Y102" s="445" t="str">
        <f>C119</f>
        <v>平岡彪</v>
      </c>
      <c r="Z102" s="446"/>
      <c r="AA102" s="446"/>
      <c r="AB102" s="447"/>
      <c r="AC102" s="493" t="s">
        <v>0</v>
      </c>
      <c r="AD102" s="494"/>
      <c r="AE102" s="494"/>
      <c r="AF102" s="495"/>
      <c r="AG102" s="46"/>
      <c r="AH102" s="431" t="s">
        <v>2</v>
      </c>
      <c r="AI102" s="432"/>
      <c r="AJ102" s="403" t="s">
        <v>3</v>
      </c>
      <c r="AK102" s="422"/>
      <c r="AL102" s="404"/>
      <c r="AM102" s="423" t="s">
        <v>4</v>
      </c>
      <c r="AN102" s="424"/>
      <c r="AO102" s="425"/>
      <c r="BO102" s="94"/>
      <c r="BP102" s="94"/>
      <c r="BQ102" s="94"/>
      <c r="BR102" s="94"/>
      <c r="BS102" s="94"/>
      <c r="BT102" s="94"/>
      <c r="BU102" s="94"/>
    </row>
    <row r="103" spans="3:73" ht="12" customHeight="1" thickBot="1">
      <c r="C103" s="489"/>
      <c r="D103" s="490"/>
      <c r="E103" s="496" t="str">
        <f>C105</f>
        <v>北村祐也</v>
      </c>
      <c r="F103" s="419"/>
      <c r="G103" s="419"/>
      <c r="H103" s="420"/>
      <c r="I103" s="418" t="str">
        <f>C108</f>
        <v>宮﨑佑太</v>
      </c>
      <c r="J103" s="419"/>
      <c r="K103" s="419"/>
      <c r="L103" s="420"/>
      <c r="M103" s="418" t="str">
        <f>C111</f>
        <v>宇田幸竜</v>
      </c>
      <c r="N103" s="419"/>
      <c r="O103" s="419"/>
      <c r="P103" s="420"/>
      <c r="Q103" s="418" t="str">
        <f>C114</f>
        <v>尾崎麻衣</v>
      </c>
      <c r="R103" s="419"/>
      <c r="S103" s="419"/>
      <c r="T103" s="420"/>
      <c r="U103" s="418" t="str">
        <f>C117</f>
        <v>中村洋一</v>
      </c>
      <c r="V103" s="419"/>
      <c r="W103" s="419"/>
      <c r="X103" s="419"/>
      <c r="Y103" s="418" t="str">
        <f>C120</f>
        <v>髙橋圭太</v>
      </c>
      <c r="Z103" s="419"/>
      <c r="AA103" s="419"/>
      <c r="AB103" s="421"/>
      <c r="AC103" s="428" t="s">
        <v>1</v>
      </c>
      <c r="AD103" s="429"/>
      <c r="AE103" s="429"/>
      <c r="AF103" s="430"/>
      <c r="AG103" s="46"/>
      <c r="AH103" s="57" t="s">
        <v>5</v>
      </c>
      <c r="AI103" s="56" t="s">
        <v>6</v>
      </c>
      <c r="AJ103" s="57" t="s">
        <v>17</v>
      </c>
      <c r="AK103" s="56" t="s">
        <v>7</v>
      </c>
      <c r="AL103" s="55" t="s">
        <v>8</v>
      </c>
      <c r="AM103" s="90" t="s">
        <v>17</v>
      </c>
      <c r="AN103" s="56" t="s">
        <v>7</v>
      </c>
      <c r="AO103" s="55" t="s">
        <v>8</v>
      </c>
      <c r="BO103" s="94"/>
      <c r="BP103" s="94"/>
      <c r="BQ103" s="94"/>
      <c r="BR103" s="94"/>
      <c r="BS103" s="94"/>
      <c r="BT103" s="94"/>
      <c r="BU103" s="94"/>
    </row>
    <row r="104" spans="3:73" ht="12" customHeight="1">
      <c r="C104" s="118" t="s">
        <v>90</v>
      </c>
      <c r="D104" s="119" t="s">
        <v>85</v>
      </c>
      <c r="E104" s="534"/>
      <c r="F104" s="535"/>
      <c r="G104" s="535"/>
      <c r="H104" s="536"/>
      <c r="I104" s="38">
        <v>21</v>
      </c>
      <c r="J104" s="29" t="str">
        <f>IF(I104="","","-")</f>
        <v>-</v>
      </c>
      <c r="K104" s="37">
        <v>17</v>
      </c>
      <c r="L104" s="426" t="str">
        <f>IF(I104&lt;&gt;"",IF(I104&gt;K104,IF(I105&gt;K105,"○",IF(I106&gt;K106,"○","×")),IF(I105&gt;K105,IF(I106&gt;K106,"○","×"),"×")),"")</f>
        <v>○</v>
      </c>
      <c r="M104" s="38">
        <v>16</v>
      </c>
      <c r="N104" s="54" t="str">
        <f aca="true" t="shared" si="10" ref="N104:N109">IF(M104="","","-")</f>
        <v>-</v>
      </c>
      <c r="O104" s="53">
        <v>21</v>
      </c>
      <c r="P104" s="426" t="str">
        <f>IF(M104&lt;&gt;"",IF(M104&gt;O104,IF(M105&gt;O105,"○",IF(M106&gt;O106,"○","×")),IF(M105&gt;O105,IF(M106&gt;O106,"○","×"),"×")),"")</f>
        <v>×</v>
      </c>
      <c r="Q104" s="38">
        <v>21</v>
      </c>
      <c r="R104" s="54" t="str">
        <f aca="true" t="shared" si="11" ref="R104:R112">IF(Q104="","","-")</f>
        <v>-</v>
      </c>
      <c r="S104" s="53">
        <v>0</v>
      </c>
      <c r="T104" s="426" t="str">
        <f>IF(Q104&lt;&gt;"",IF(Q104&gt;S104,IF(Q105&gt;S105,"○",IF(Q106&gt;S106,"○","×")),IF(Q105&gt;S105,IF(Q106&gt;S106,"○","×"),"×")),"")</f>
        <v>○</v>
      </c>
      <c r="U104" s="38">
        <v>18</v>
      </c>
      <c r="V104" s="54" t="str">
        <f aca="true" t="shared" si="12" ref="V104:V115">IF(U104="","","-")</f>
        <v>-</v>
      </c>
      <c r="W104" s="53">
        <v>21</v>
      </c>
      <c r="X104" s="444" t="str">
        <f>IF(U104&lt;&gt;"",IF(U104&gt;W104,IF(U105&gt;W105,"○",IF(U106&gt;W106,"○","×")),IF(U105&gt;W105,IF(U106&gt;W106,"○","×"),"×")),"")</f>
        <v>×</v>
      </c>
      <c r="Y104" s="38">
        <v>15</v>
      </c>
      <c r="Z104" s="54" t="str">
        <f aca="true" t="shared" si="13" ref="Z104:Z118">IF(Y104="","","-")</f>
        <v>-</v>
      </c>
      <c r="AA104" s="53">
        <v>21</v>
      </c>
      <c r="AB104" s="444" t="str">
        <f>IF(Y104&lt;&gt;"",IF(Y104&gt;AA104,IF(Y105&gt;AA105,"○",IF(Y106&gt;AA106,"○","×")),IF(Y105&gt;AA105,IF(Y106&gt;AA106,"○","×"),"×")),"")</f>
        <v>×</v>
      </c>
      <c r="AC104" s="482" t="s">
        <v>178</v>
      </c>
      <c r="AD104" s="483"/>
      <c r="AE104" s="483"/>
      <c r="AF104" s="484"/>
      <c r="AG104" s="46"/>
      <c r="AH104" s="27"/>
      <c r="AI104" s="23"/>
      <c r="AJ104" s="26"/>
      <c r="AK104" s="25"/>
      <c r="AL104" s="22"/>
      <c r="AM104" s="91"/>
      <c r="AN104" s="23"/>
      <c r="AO104" s="22"/>
      <c r="BO104" s="94"/>
      <c r="BP104" s="94"/>
      <c r="BQ104" s="94"/>
      <c r="BR104" s="94"/>
      <c r="BS104" s="94"/>
      <c r="BT104" s="94"/>
      <c r="BU104" s="94"/>
    </row>
    <row r="105" spans="3:73" ht="12" customHeight="1">
      <c r="C105" s="118" t="s">
        <v>91</v>
      </c>
      <c r="D105" s="119" t="s">
        <v>85</v>
      </c>
      <c r="E105" s="537"/>
      <c r="F105" s="524"/>
      <c r="G105" s="524"/>
      <c r="H105" s="525"/>
      <c r="I105" s="38">
        <v>21</v>
      </c>
      <c r="J105" s="29" t="str">
        <f>IF(I105="","","-")</f>
        <v>-</v>
      </c>
      <c r="K105" s="52">
        <v>17</v>
      </c>
      <c r="L105" s="410"/>
      <c r="M105" s="38">
        <v>14</v>
      </c>
      <c r="N105" s="29" t="str">
        <f t="shared" si="10"/>
        <v>-</v>
      </c>
      <c r="O105" s="37">
        <v>21</v>
      </c>
      <c r="P105" s="410"/>
      <c r="Q105" s="38">
        <v>21</v>
      </c>
      <c r="R105" s="29" t="str">
        <f t="shared" si="11"/>
        <v>-</v>
      </c>
      <c r="S105" s="37">
        <v>0</v>
      </c>
      <c r="T105" s="410"/>
      <c r="U105" s="38">
        <v>23</v>
      </c>
      <c r="V105" s="29" t="str">
        <f t="shared" si="12"/>
        <v>-</v>
      </c>
      <c r="W105" s="37">
        <v>25</v>
      </c>
      <c r="X105" s="436"/>
      <c r="Y105" s="38">
        <v>19</v>
      </c>
      <c r="Z105" s="29" t="str">
        <f t="shared" si="13"/>
        <v>-</v>
      </c>
      <c r="AA105" s="37">
        <v>21</v>
      </c>
      <c r="AB105" s="436"/>
      <c r="AC105" s="463"/>
      <c r="AD105" s="464"/>
      <c r="AE105" s="464"/>
      <c r="AF105" s="465"/>
      <c r="AG105" s="36"/>
      <c r="AH105" s="27">
        <f>COUNTIF(E104:AB106,"○")</f>
        <v>2</v>
      </c>
      <c r="AI105" s="23">
        <f>COUNTIF(E104:AB106,"×")</f>
        <v>3</v>
      </c>
      <c r="AJ105" s="26">
        <f>(IF((E104&gt;G104),1,0))+(IF((E105&gt;G105),1,0))+(IF((E106&gt;G106),1,0))+(IF((I104&gt;K104),1,0))+(IF((I105&gt;K105),1,0))+(IF((I106&gt;K106),1,0))+(IF((M104&gt;O104),1,0))+(IF((M105&gt;O105),1,0))+(IF((M106&gt;O106),1,0))+(IF((Q104&gt;S104),1,0))+(IF((Q105&gt;S105),1,0))+(IF((Q106&gt;S106),1,0))+(IF((U104&gt;W104),1,0))+(IF((U105&gt;W105),1,0))+(IF((U106&gt;W106),1,0))+(IF((Y104&gt;AA104),1,0))+(IF((Y105&gt;AA105),1,0))+(IF((Y106&gt;AA106),1,0))</f>
        <v>4</v>
      </c>
      <c r="AK105" s="25">
        <f>(IF((E104&lt;G104),1,0))+(IF((E105&lt;G105),1,0))+(IF((E106&lt;G106),1,0))+(IF((I104&lt;K104),1,0))+(IF((I105&lt;K105),1,0))+(IF((I106&lt;K106),1,0))+(IF((M104&lt;O104),1,0))+(IF((M105&lt;O105),1,0))+(IF((M106&lt;O106),1,0))+(IF((Q104&lt;S104),1,0))+(IF((Q105&lt;S105),1,0))+(IF((Q106&lt;S106),1,0))+(IF((U104&lt;W104),1,0))+(IF((U105&lt;W105),1,0))+(IF((U106&lt;W106),1,0))+(IF((Y104&lt;AA104),1,0))+(IF((Y105&lt;AA105),1,0))+(IF((Y106&lt;AA106),1,0))</f>
        <v>6</v>
      </c>
      <c r="AL105" s="24">
        <f>AJ105-AK105</f>
        <v>-2</v>
      </c>
      <c r="AM105" s="91">
        <f>SUM(E104:E106,I104:I106,M104:M106,Q104:Q106,U104:U106,Y104:Y106)</f>
        <v>189</v>
      </c>
      <c r="AN105" s="23">
        <f>SUM(G104:G106,K104:K106,O104:O106,S104:S106,W104:W106,AA104:AA106)</f>
        <v>164</v>
      </c>
      <c r="AO105" s="22">
        <f>AM105-AN105</f>
        <v>25</v>
      </c>
      <c r="BO105" s="94"/>
      <c r="BP105" s="94"/>
      <c r="BQ105" s="94"/>
      <c r="BR105" s="94"/>
      <c r="BS105" s="94"/>
      <c r="BT105" s="94"/>
      <c r="BU105" s="94"/>
    </row>
    <row r="106" spans="3:73" ht="12" customHeight="1">
      <c r="C106" s="121"/>
      <c r="D106" s="122"/>
      <c r="E106" s="538"/>
      <c r="F106" s="527"/>
      <c r="G106" s="527"/>
      <c r="H106" s="528"/>
      <c r="I106" s="49"/>
      <c r="J106" s="29">
        <f>IF(I106="","","-")</f>
      </c>
      <c r="K106" s="47"/>
      <c r="L106" s="411"/>
      <c r="M106" s="49"/>
      <c r="N106" s="48">
        <f t="shared" si="10"/>
      </c>
      <c r="O106" s="47"/>
      <c r="P106" s="410"/>
      <c r="Q106" s="38"/>
      <c r="R106" s="29">
        <f t="shared" si="11"/>
      </c>
      <c r="S106" s="37"/>
      <c r="T106" s="410"/>
      <c r="U106" s="38"/>
      <c r="V106" s="29">
        <f t="shared" si="12"/>
      </c>
      <c r="W106" s="37"/>
      <c r="X106" s="436"/>
      <c r="Y106" s="38"/>
      <c r="Z106" s="29">
        <f t="shared" si="13"/>
      </c>
      <c r="AA106" s="37"/>
      <c r="AB106" s="436"/>
      <c r="AC106" s="10">
        <f>AH105</f>
        <v>2</v>
      </c>
      <c r="AD106" s="9" t="s">
        <v>9</v>
      </c>
      <c r="AE106" s="9">
        <f>AI105</f>
        <v>3</v>
      </c>
      <c r="AF106" s="8" t="s">
        <v>6</v>
      </c>
      <c r="AG106" s="46"/>
      <c r="AH106" s="27"/>
      <c r="AI106" s="23"/>
      <c r="AJ106" s="26"/>
      <c r="AK106" s="25"/>
      <c r="AL106" s="22"/>
      <c r="AM106" s="91"/>
      <c r="AN106" s="23"/>
      <c r="AO106" s="22"/>
      <c r="BO106" s="94"/>
      <c r="BP106" s="94"/>
      <c r="BQ106" s="94"/>
      <c r="BR106" s="94"/>
      <c r="BS106" s="94"/>
      <c r="BT106" s="94"/>
      <c r="BU106" s="94"/>
    </row>
    <row r="107" spans="3:73" ht="12" customHeight="1">
      <c r="C107" s="118" t="s">
        <v>92</v>
      </c>
      <c r="D107" s="123" t="s">
        <v>42</v>
      </c>
      <c r="E107" s="31">
        <f>IF(K104="","",K104)</f>
        <v>17</v>
      </c>
      <c r="F107" s="29" t="str">
        <f aca="true" t="shared" si="14" ref="F107:F121">IF(E107="","","-")</f>
        <v>-</v>
      </c>
      <c r="G107" s="28">
        <f>IF(I104="","",I104)</f>
        <v>21</v>
      </c>
      <c r="H107" s="415" t="str">
        <f>IF(L104="","",IF(L104="○","×",IF(L104="×","○")))</f>
        <v>×</v>
      </c>
      <c r="I107" s="520"/>
      <c r="J107" s="521"/>
      <c r="K107" s="521"/>
      <c r="L107" s="522"/>
      <c r="M107" s="38">
        <v>8</v>
      </c>
      <c r="N107" s="29" t="str">
        <f t="shared" si="10"/>
        <v>-</v>
      </c>
      <c r="O107" s="37">
        <v>21</v>
      </c>
      <c r="P107" s="409" t="str">
        <f>IF(M107&lt;&gt;"",IF(M107&gt;O107,IF(M108&gt;O108,"○",IF(M109&gt;O109,"○","×")),IF(M108&gt;O108,IF(M109&gt;O109,"○","×"),"×")),"")</f>
        <v>×</v>
      </c>
      <c r="Q107" s="40">
        <v>21</v>
      </c>
      <c r="R107" s="33" t="str">
        <f t="shared" si="11"/>
        <v>-</v>
      </c>
      <c r="S107" s="39">
        <v>0</v>
      </c>
      <c r="T107" s="409" t="str">
        <f>IF(Q107&lt;&gt;"",IF(Q107&gt;S107,IF(Q108&gt;S108,"○",IF(Q109&gt;S109,"○","×")),IF(Q108&gt;S108,IF(Q109&gt;S109,"○","×"),"×")),"")</f>
        <v>○</v>
      </c>
      <c r="U107" s="40">
        <v>20</v>
      </c>
      <c r="V107" s="33" t="str">
        <f t="shared" si="12"/>
        <v>-</v>
      </c>
      <c r="W107" s="39">
        <v>22</v>
      </c>
      <c r="X107" s="435" t="str">
        <f>IF(U107&lt;&gt;"",IF(U107&gt;W107,IF(U108&gt;W108,"○",IF(U109&gt;W109,"○","×")),IF(U108&gt;W108,IF(U109&gt;W109,"○","×"),"×")),"")</f>
        <v>×</v>
      </c>
      <c r="Y107" s="40">
        <v>21</v>
      </c>
      <c r="Z107" s="33" t="str">
        <f t="shared" si="13"/>
        <v>-</v>
      </c>
      <c r="AA107" s="39">
        <v>18</v>
      </c>
      <c r="AB107" s="435" t="str">
        <f>IF(Y107&lt;&gt;"",IF(Y107&gt;AA107,IF(Y108&gt;AA108,"○",IF(Y109&gt;AA109,"○","×")),IF(Y108&gt;AA108,IF(Y109&gt;AA109,"○","×"),"×")),"")</f>
        <v>×</v>
      </c>
      <c r="AC107" s="460" t="s">
        <v>177</v>
      </c>
      <c r="AD107" s="461"/>
      <c r="AE107" s="461"/>
      <c r="AF107" s="462"/>
      <c r="AG107" s="46"/>
      <c r="AH107" s="45"/>
      <c r="AI107" s="42"/>
      <c r="AJ107" s="44"/>
      <c r="AK107" s="43"/>
      <c r="AL107" s="41"/>
      <c r="AM107" s="92"/>
      <c r="AN107" s="42"/>
      <c r="AO107" s="41"/>
      <c r="BO107" s="94"/>
      <c r="BP107" s="94"/>
      <c r="BQ107" s="94"/>
      <c r="BR107" s="94"/>
      <c r="BS107" s="94"/>
      <c r="BT107" s="94"/>
      <c r="BU107" s="94"/>
    </row>
    <row r="108" spans="3:73" ht="12" customHeight="1">
      <c r="C108" s="118" t="s">
        <v>93</v>
      </c>
      <c r="D108" s="119" t="s">
        <v>42</v>
      </c>
      <c r="E108" s="31">
        <f>IF(K105="","",K105)</f>
        <v>17</v>
      </c>
      <c r="F108" s="29" t="str">
        <f t="shared" si="14"/>
        <v>-</v>
      </c>
      <c r="G108" s="28">
        <f>IF(I105="","",I105)</f>
        <v>21</v>
      </c>
      <c r="H108" s="416" t="str">
        <f>IF(J105="","",J105)</f>
        <v>-</v>
      </c>
      <c r="I108" s="523"/>
      <c r="J108" s="524"/>
      <c r="K108" s="524"/>
      <c r="L108" s="525"/>
      <c r="M108" s="38">
        <v>14</v>
      </c>
      <c r="N108" s="29" t="str">
        <f t="shared" si="10"/>
        <v>-</v>
      </c>
      <c r="O108" s="37">
        <v>21</v>
      </c>
      <c r="P108" s="410"/>
      <c r="Q108" s="38">
        <v>21</v>
      </c>
      <c r="R108" s="29" t="str">
        <f t="shared" si="11"/>
        <v>-</v>
      </c>
      <c r="S108" s="37">
        <v>0</v>
      </c>
      <c r="T108" s="410"/>
      <c r="U108" s="38">
        <v>21</v>
      </c>
      <c r="V108" s="29" t="str">
        <f t="shared" si="12"/>
        <v>-</v>
      </c>
      <c r="W108" s="37">
        <v>17</v>
      </c>
      <c r="X108" s="436"/>
      <c r="Y108" s="38">
        <v>17</v>
      </c>
      <c r="Z108" s="29" t="str">
        <f t="shared" si="13"/>
        <v>-</v>
      </c>
      <c r="AA108" s="37">
        <v>21</v>
      </c>
      <c r="AB108" s="436"/>
      <c r="AC108" s="463"/>
      <c r="AD108" s="464"/>
      <c r="AE108" s="464"/>
      <c r="AF108" s="465"/>
      <c r="AG108" s="36"/>
      <c r="AH108" s="27">
        <f>COUNTIF(E107:AB109,"○")</f>
        <v>1</v>
      </c>
      <c r="AI108" s="23">
        <f>COUNTIF(E107:AB109,"×")</f>
        <v>4</v>
      </c>
      <c r="AJ108" s="26">
        <f>(IF((E107&gt;G107),1,0))+(IF((E108&gt;G108),1,0))+(IF((E109&gt;G109),1,0))+(IF((I107&gt;K107),1,0))+(IF((I108&gt;K108),1,0))+(IF((I109&gt;K109),1,0))+(IF((M107&gt;O107),1,0))+(IF((M108&gt;O108),1,0))+(IF((M109&gt;O109),1,0))+(IF((Q107&gt;S107),1,0))+(IF((Q108&gt;S108),1,0))+(IF((Q109&gt;S109),1,0))+(IF((U107&gt;W107),1,0))+(IF((U108&gt;W108),1,0))+(IF((U109&gt;W109),1,0))+(IF((Y107&gt;AA107),1,0))+(IF((Y108&gt;AA108),1,0))+(IF((Y109&gt;AA109),1,0))</f>
        <v>4</v>
      </c>
      <c r="AK108" s="25">
        <f>(IF((E107&lt;G107),1,0))+(IF((E108&lt;G108),1,0))+(IF((E109&lt;G109),1,0))+(IF((I107&lt;K107),1,0))+(IF((I108&lt;K108),1,0))+(IF((I109&lt;K109),1,0))+(IF((M107&lt;O107),1,0))+(IF((M108&lt;O108),1,0))+(IF((M109&lt;O109),1,0))+(IF((Q107&lt;S107),1,0))+(IF((Q108&lt;S108),1,0))+(IF((Q109&lt;S109),1,0))+(IF((U107&lt;W107),1,0))+(IF((U108&lt;W108),1,0))+(IF((U109&lt;W109),1,0))+(IF((Y107&lt;AA107),1,0))+(IF((Y108&lt;AA108),1,0))+(IF((Y109&lt;AA109),1,0))</f>
        <v>8</v>
      </c>
      <c r="AL108" s="24">
        <f>AJ108-AK108</f>
        <v>-4</v>
      </c>
      <c r="AM108" s="91">
        <f>SUM(E107:E109,I107:I109,M107:M109,Q107:Q109,U107:U109,Y107:Y109)</f>
        <v>202</v>
      </c>
      <c r="AN108" s="23">
        <f>SUM(G107:G109,K107:K109,O107:O109,S107:S109,W107:W109,AA107:AA109)</f>
        <v>204</v>
      </c>
      <c r="AO108" s="22">
        <f>AM108-AN108</f>
        <v>-2</v>
      </c>
      <c r="BO108" s="94"/>
      <c r="BP108" s="94"/>
      <c r="BQ108" s="94"/>
      <c r="BR108" s="94"/>
      <c r="BS108" s="94"/>
      <c r="BT108" s="94"/>
      <c r="BU108" s="94"/>
    </row>
    <row r="109" spans="3:73" ht="12" customHeight="1">
      <c r="C109" s="121"/>
      <c r="D109" s="124"/>
      <c r="E109" s="51">
        <f>IF(K106="","",K106)</f>
      </c>
      <c r="F109" s="29">
        <f t="shared" si="14"/>
      </c>
      <c r="G109" s="50">
        <f>IF(I106="","",I106)</f>
      </c>
      <c r="H109" s="519">
        <f>IF(J106="","",J106)</f>
      </c>
      <c r="I109" s="526"/>
      <c r="J109" s="527"/>
      <c r="K109" s="527"/>
      <c r="L109" s="528"/>
      <c r="M109" s="49"/>
      <c r="N109" s="29">
        <f t="shared" si="10"/>
      </c>
      <c r="O109" s="47"/>
      <c r="P109" s="411"/>
      <c r="Q109" s="49"/>
      <c r="R109" s="48">
        <f t="shared" si="11"/>
      </c>
      <c r="S109" s="47"/>
      <c r="T109" s="411"/>
      <c r="U109" s="49">
        <v>11</v>
      </c>
      <c r="V109" s="48" t="str">
        <f t="shared" si="12"/>
        <v>-</v>
      </c>
      <c r="W109" s="47">
        <v>21</v>
      </c>
      <c r="X109" s="436"/>
      <c r="Y109" s="49">
        <v>14</v>
      </c>
      <c r="Z109" s="48" t="str">
        <f t="shared" si="13"/>
        <v>-</v>
      </c>
      <c r="AA109" s="47">
        <v>21</v>
      </c>
      <c r="AB109" s="436"/>
      <c r="AC109" s="10">
        <f>AH108</f>
        <v>1</v>
      </c>
      <c r="AD109" s="9" t="s">
        <v>16</v>
      </c>
      <c r="AE109" s="9">
        <f>AI108</f>
        <v>4</v>
      </c>
      <c r="AF109" s="8" t="s">
        <v>15</v>
      </c>
      <c r="AG109" s="46"/>
      <c r="AH109" s="16"/>
      <c r="AI109" s="13"/>
      <c r="AJ109" s="15"/>
      <c r="AK109" s="14"/>
      <c r="AL109" s="12"/>
      <c r="AM109" s="93"/>
      <c r="AN109" s="13"/>
      <c r="AO109" s="12"/>
      <c r="BO109" s="94"/>
      <c r="BP109" s="94"/>
      <c r="BQ109" s="94"/>
      <c r="BR109" s="94"/>
      <c r="BS109" s="94"/>
      <c r="BT109" s="94"/>
      <c r="BU109" s="94"/>
    </row>
    <row r="110" spans="3:73" ht="12" customHeight="1">
      <c r="C110" s="125" t="s">
        <v>94</v>
      </c>
      <c r="D110" s="119" t="s">
        <v>26</v>
      </c>
      <c r="E110" s="31">
        <f>IF(O104="","",O104)</f>
        <v>21</v>
      </c>
      <c r="F110" s="33" t="str">
        <f t="shared" si="14"/>
        <v>-</v>
      </c>
      <c r="G110" s="28">
        <f>IF(M104="","",M104)</f>
        <v>16</v>
      </c>
      <c r="H110" s="415" t="str">
        <f>IF(P104="","",IF(P104="○","×",IF(P104="×","○")))</f>
        <v>○</v>
      </c>
      <c r="I110" s="30">
        <f>IF(O107="","",O107)</f>
        <v>21</v>
      </c>
      <c r="J110" s="29" t="str">
        <f aca="true" t="shared" si="15" ref="J110:J121">IF(I110="","","-")</f>
        <v>-</v>
      </c>
      <c r="K110" s="28">
        <f>IF(M107="","",M107)</f>
        <v>8</v>
      </c>
      <c r="L110" s="415" t="str">
        <f>IF(P107="","",IF(P107="○","×",IF(P107="×","○")))</f>
        <v>○</v>
      </c>
      <c r="M110" s="520"/>
      <c r="N110" s="521"/>
      <c r="O110" s="521"/>
      <c r="P110" s="522"/>
      <c r="Q110" s="38">
        <v>21</v>
      </c>
      <c r="R110" s="29" t="str">
        <f t="shared" si="11"/>
        <v>-</v>
      </c>
      <c r="S110" s="37">
        <v>11</v>
      </c>
      <c r="T110" s="410" t="str">
        <f>IF(Q110&lt;&gt;"",IF(Q110&gt;S110,IF(Q111&gt;S111,"○",IF(Q112&gt;S112,"○","×")),IF(Q111&gt;S111,IF(Q112&gt;S112,"○","×"),"×")),"")</f>
        <v>○</v>
      </c>
      <c r="U110" s="38">
        <v>18</v>
      </c>
      <c r="V110" s="29" t="str">
        <f t="shared" si="12"/>
        <v>-</v>
      </c>
      <c r="W110" s="37">
        <v>21</v>
      </c>
      <c r="X110" s="435" t="str">
        <f>IF(U110&lt;&gt;"",IF(U110&gt;W110,IF(U111&gt;W111,"○",IF(U112&gt;W112,"○","×")),IF(U111&gt;W111,IF(U112&gt;W112,"○","×"),"×")),"")</f>
        <v>○</v>
      </c>
      <c r="Y110" s="38">
        <v>21</v>
      </c>
      <c r="Z110" s="29" t="str">
        <f t="shared" si="13"/>
        <v>-</v>
      </c>
      <c r="AA110" s="37">
        <v>15</v>
      </c>
      <c r="AB110" s="435" t="str">
        <f>IF(Y110&lt;&gt;"",IF(Y110&gt;AA110,IF(Y111&gt;AA111,"○",IF(Y112&gt;AA112,"○","×")),IF(Y111&gt;AA111,IF(Y112&gt;AA112,"○","×"),"×")),"")</f>
        <v>○</v>
      </c>
      <c r="AC110" s="460" t="s">
        <v>179</v>
      </c>
      <c r="AD110" s="461"/>
      <c r="AE110" s="461"/>
      <c r="AF110" s="462"/>
      <c r="AG110" s="46"/>
      <c r="AH110" s="27"/>
      <c r="AI110" s="23"/>
      <c r="AJ110" s="26"/>
      <c r="AK110" s="25"/>
      <c r="AL110" s="22"/>
      <c r="AM110" s="91"/>
      <c r="AN110" s="23"/>
      <c r="AO110" s="22"/>
      <c r="BO110" s="94"/>
      <c r="BP110" s="94"/>
      <c r="BQ110" s="94"/>
      <c r="BR110" s="94"/>
      <c r="BS110" s="94"/>
      <c r="BT110" s="94"/>
      <c r="BU110" s="94"/>
    </row>
    <row r="111" spans="3:73" ht="12" customHeight="1">
      <c r="C111" s="125" t="s">
        <v>95</v>
      </c>
      <c r="D111" s="119" t="s">
        <v>26</v>
      </c>
      <c r="E111" s="31">
        <f>IF(O105="","",O105)</f>
        <v>21</v>
      </c>
      <c r="F111" s="29" t="str">
        <f t="shared" si="14"/>
        <v>-</v>
      </c>
      <c r="G111" s="28">
        <f>IF(M105="","",M105)</f>
        <v>14</v>
      </c>
      <c r="H111" s="416">
        <f>IF(J108="","",J108)</f>
      </c>
      <c r="I111" s="30">
        <f>IF(O108="","",O108)</f>
        <v>21</v>
      </c>
      <c r="J111" s="29" t="str">
        <f t="shared" si="15"/>
        <v>-</v>
      </c>
      <c r="K111" s="28">
        <f>IF(M108="","",M108)</f>
        <v>14</v>
      </c>
      <c r="L111" s="416" t="str">
        <f>IF(N108="","",N108)</f>
        <v>-</v>
      </c>
      <c r="M111" s="523"/>
      <c r="N111" s="524"/>
      <c r="O111" s="524"/>
      <c r="P111" s="525"/>
      <c r="Q111" s="38">
        <v>21</v>
      </c>
      <c r="R111" s="29" t="str">
        <f t="shared" si="11"/>
        <v>-</v>
      </c>
      <c r="S111" s="37">
        <v>0</v>
      </c>
      <c r="T111" s="410"/>
      <c r="U111" s="38">
        <v>21</v>
      </c>
      <c r="V111" s="29" t="str">
        <f t="shared" si="12"/>
        <v>-</v>
      </c>
      <c r="W111" s="37">
        <v>14</v>
      </c>
      <c r="X111" s="436"/>
      <c r="Y111" s="38">
        <v>12</v>
      </c>
      <c r="Z111" s="29" t="str">
        <f t="shared" si="13"/>
        <v>-</v>
      </c>
      <c r="AA111" s="37">
        <v>21</v>
      </c>
      <c r="AB111" s="436"/>
      <c r="AC111" s="463"/>
      <c r="AD111" s="464"/>
      <c r="AE111" s="464"/>
      <c r="AF111" s="465"/>
      <c r="AG111" s="36"/>
      <c r="AH111" s="27">
        <f>COUNTIF(E110:AB112,"○")</f>
        <v>5</v>
      </c>
      <c r="AI111" s="23">
        <f>COUNTIF(E110:AB112,"×")</f>
        <v>0</v>
      </c>
      <c r="AJ111" s="26">
        <f>(IF((E110&gt;G110),1,0))+(IF((E111&gt;G111),1,0))+(IF((E112&gt;G112),1,0))+(IF((I110&gt;K110),1,0))+(IF((I111&gt;K111),1,0))+(IF((I112&gt;K112),1,0))+(IF((M110&gt;O110),1,0))+(IF((M111&gt;O111),1,0))+(IF((M112&gt;O112),1,0))+(IF((Q110&gt;S110),1,0))+(IF((Q111&gt;S111),1,0))+(IF((Q112&gt;S112),1,0))+(IF((U110&gt;W110),1,0))+(IF((U111&gt;W111),1,0))+(IF((U112&gt;W112),1,0))+(IF((Y110&gt;AA110),1,0))+(IF((Y111&gt;AA111),1,0))+(IF((Y112&gt;AA112),1,0))</f>
        <v>10</v>
      </c>
      <c r="AK111" s="25">
        <f>(IF((E110&lt;G110),1,0))+(IF((E111&lt;G111),1,0))+(IF((E112&lt;G112),1,0))+(IF((I110&lt;K110),1,0))+(IF((I111&lt;K111),1,0))+(IF((I112&lt;K112),1,0))+(IF((M110&lt;O110),1,0))+(IF((M111&lt;O111),1,0))+(IF((M112&lt;O112),1,0))+(IF((Q110&lt;S110),1,0))+(IF((Q111&lt;S111),1,0))+(IF((Q112&lt;S112),1,0))+(IF((U110&lt;W110),1,0))+(IF((U111&lt;W111),1,0))+(IF((U112&lt;W112),1,0))+(IF((Y110&lt;AA110),1,0))+(IF((Y111&lt;AA111),1,0))+(IF((Y112&lt;AA112),1,0))</f>
        <v>2</v>
      </c>
      <c r="AL111" s="24">
        <f>AJ111-AK111</f>
        <v>8</v>
      </c>
      <c r="AM111" s="91">
        <f>SUM(E110:E112,I110:I112,M110:M112,Q110:Q112,U110:U112,Y110:Y112)</f>
        <v>240</v>
      </c>
      <c r="AN111" s="23">
        <f>SUM(G110:G112,K110:K112,O110:O112,S110:S112,W110:W112,AA110:AA112)</f>
        <v>162</v>
      </c>
      <c r="AO111" s="22">
        <f>AM111-AN111</f>
        <v>78</v>
      </c>
      <c r="BO111" s="94"/>
      <c r="BP111" s="94"/>
      <c r="BQ111" s="94"/>
      <c r="BR111" s="94"/>
      <c r="BS111" s="94"/>
      <c r="BT111" s="94"/>
      <c r="BU111" s="94"/>
    </row>
    <row r="112" spans="3:73" ht="12" customHeight="1">
      <c r="C112" s="121"/>
      <c r="D112" s="122"/>
      <c r="E112" s="31">
        <f>IF(O106="","",O106)</f>
      </c>
      <c r="F112" s="29">
        <f t="shared" si="14"/>
      </c>
      <c r="G112" s="28">
        <f>IF(M106="","",M106)</f>
      </c>
      <c r="H112" s="416">
        <f>IF(J109="","",J109)</f>
      </c>
      <c r="I112" s="30">
        <f>IF(O109="","",O109)</f>
      </c>
      <c r="J112" s="29">
        <f t="shared" si="15"/>
      </c>
      <c r="K112" s="28">
        <f>IF(M109="","",M109)</f>
      </c>
      <c r="L112" s="416">
        <f>IF(N109="","",N109)</f>
      </c>
      <c r="M112" s="523"/>
      <c r="N112" s="524"/>
      <c r="O112" s="524"/>
      <c r="P112" s="525"/>
      <c r="Q112" s="38"/>
      <c r="R112" s="29">
        <f t="shared" si="11"/>
      </c>
      <c r="S112" s="37"/>
      <c r="T112" s="411"/>
      <c r="U112" s="38">
        <v>21</v>
      </c>
      <c r="V112" s="29" t="str">
        <f t="shared" si="12"/>
        <v>-</v>
      </c>
      <c r="W112" s="37">
        <v>10</v>
      </c>
      <c r="X112" s="437"/>
      <c r="Y112" s="38">
        <v>21</v>
      </c>
      <c r="Z112" s="29" t="str">
        <f t="shared" si="13"/>
        <v>-</v>
      </c>
      <c r="AA112" s="37">
        <v>18</v>
      </c>
      <c r="AB112" s="437"/>
      <c r="AC112" s="10">
        <f>AH111</f>
        <v>5</v>
      </c>
      <c r="AD112" s="9" t="s">
        <v>16</v>
      </c>
      <c r="AE112" s="9">
        <f>AI111</f>
        <v>0</v>
      </c>
      <c r="AF112" s="8" t="s">
        <v>15</v>
      </c>
      <c r="AG112" s="46"/>
      <c r="AH112" s="27"/>
      <c r="AI112" s="23"/>
      <c r="AJ112" s="26"/>
      <c r="AK112" s="25"/>
      <c r="AL112" s="22"/>
      <c r="AM112" s="91"/>
      <c r="AN112" s="23"/>
      <c r="AO112" s="22"/>
      <c r="BO112" s="94"/>
      <c r="BP112" s="94"/>
      <c r="BQ112" s="94"/>
      <c r="BR112" s="94"/>
      <c r="BS112" s="94"/>
      <c r="BT112" s="94"/>
      <c r="BU112" s="94"/>
    </row>
    <row r="113" spans="3:73" ht="12" customHeight="1">
      <c r="C113" s="118" t="s">
        <v>96</v>
      </c>
      <c r="D113" s="141" t="s">
        <v>37</v>
      </c>
      <c r="E113" s="272">
        <f>IF(S104="","",S104)</f>
        <v>0</v>
      </c>
      <c r="F113" s="264" t="str">
        <f t="shared" si="14"/>
        <v>-</v>
      </c>
      <c r="G113" s="273">
        <f>IF(Q104="","",Q104)</f>
        <v>21</v>
      </c>
      <c r="H113" s="639" t="str">
        <f>IF(T104="","",IF(T104="○","×",IF(T104="×","○")))</f>
        <v>×</v>
      </c>
      <c r="I113" s="274">
        <f>IF(S107="","",S107)</f>
        <v>0</v>
      </c>
      <c r="J113" s="264" t="str">
        <f t="shared" si="15"/>
        <v>-</v>
      </c>
      <c r="K113" s="273">
        <f>IF(Q107="","",Q107)</f>
        <v>21</v>
      </c>
      <c r="L113" s="642" t="str">
        <f>IF(T107="","",IF(T107="○","×",IF(T107="×","○")))</f>
        <v>×</v>
      </c>
      <c r="M113" s="32">
        <f>IF(S110="","",S110)</f>
        <v>11</v>
      </c>
      <c r="N113" s="33" t="str">
        <f aca="true" t="shared" si="16" ref="N113:N121">IF(M113="","","-")</f>
        <v>-</v>
      </c>
      <c r="O113" s="32">
        <f>IF(Q110="","",Q110)</f>
        <v>21</v>
      </c>
      <c r="P113" s="415" t="str">
        <f>IF(T110="","",IF(T110="○","×",IF(T110="×","○")))</f>
        <v>×</v>
      </c>
      <c r="Q113" s="520"/>
      <c r="R113" s="521"/>
      <c r="S113" s="521"/>
      <c r="T113" s="522"/>
      <c r="U113" s="263">
        <v>0</v>
      </c>
      <c r="V113" s="264" t="str">
        <f t="shared" si="12"/>
        <v>-</v>
      </c>
      <c r="W113" s="265">
        <v>21</v>
      </c>
      <c r="X113" s="438" t="str">
        <f>IF(U113&lt;&gt;"",IF(U113&gt;W113,IF(U114&gt;W114,"○",IF(U115&gt;W115,"○","×")),IF(U114&gt;W114,IF(U115&gt;W115,"○","×"),"×")),"")</f>
        <v>×</v>
      </c>
      <c r="Y113" s="263">
        <v>0</v>
      </c>
      <c r="Z113" s="264" t="str">
        <f t="shared" si="13"/>
        <v>-</v>
      </c>
      <c r="AA113" s="265">
        <v>21</v>
      </c>
      <c r="AB113" s="441" t="str">
        <f>IF(Y113&lt;&gt;"",IF(Y113&gt;AA113,IF(Y114&gt;AA114,"○",IF(Y115&gt;AA115,"○","×")),IF(Y114&gt;AA114,IF(Y115&gt;AA115,"○","×"),"×")),"")</f>
        <v>×</v>
      </c>
      <c r="AC113" s="460" t="s">
        <v>176</v>
      </c>
      <c r="AD113" s="461"/>
      <c r="AE113" s="461"/>
      <c r="AF113" s="462"/>
      <c r="AG113" s="17"/>
      <c r="AH113" s="45"/>
      <c r="AI113" s="42"/>
      <c r="AJ113" s="44"/>
      <c r="AK113" s="43"/>
      <c r="AL113" s="41"/>
      <c r="AM113" s="92"/>
      <c r="AN113" s="42"/>
      <c r="AO113" s="41"/>
      <c r="BO113" s="94"/>
      <c r="BP113" s="94"/>
      <c r="BQ113" s="94"/>
      <c r="BR113" s="94"/>
      <c r="BS113" s="94"/>
      <c r="BT113" s="94"/>
      <c r="BU113" s="94"/>
    </row>
    <row r="114" spans="3:73" ht="12" customHeight="1">
      <c r="C114" s="118" t="s">
        <v>97</v>
      </c>
      <c r="D114" s="119" t="s">
        <v>37</v>
      </c>
      <c r="E114" s="275">
        <f>IF(S105="","",S105)</f>
        <v>0</v>
      </c>
      <c r="F114" s="267" t="str">
        <f t="shared" si="14"/>
        <v>-</v>
      </c>
      <c r="G114" s="276">
        <f>IF(Q105="","",Q105)</f>
        <v>21</v>
      </c>
      <c r="H114" s="640" t="str">
        <f>IF(J111="","",J111)</f>
        <v>-</v>
      </c>
      <c r="I114" s="277">
        <f>IF(S108="","",S108)</f>
        <v>0</v>
      </c>
      <c r="J114" s="267" t="str">
        <f t="shared" si="15"/>
        <v>-</v>
      </c>
      <c r="K114" s="276">
        <f>IF(Q108="","",Q108)</f>
        <v>21</v>
      </c>
      <c r="L114" s="643">
        <f>IF(N111="","",N111)</f>
      </c>
      <c r="M114" s="28">
        <f>IF(S111="","",S111)</f>
        <v>0</v>
      </c>
      <c r="N114" s="29" t="str">
        <f t="shared" si="16"/>
        <v>-</v>
      </c>
      <c r="O114" s="28">
        <f>IF(Q111="","",Q111)</f>
        <v>21</v>
      </c>
      <c r="P114" s="416" t="str">
        <f>IF(R111="","",R111)</f>
        <v>-</v>
      </c>
      <c r="Q114" s="523"/>
      <c r="R114" s="524"/>
      <c r="S114" s="524"/>
      <c r="T114" s="525"/>
      <c r="U114" s="266">
        <v>0</v>
      </c>
      <c r="V114" s="267" t="str">
        <f t="shared" si="12"/>
        <v>-</v>
      </c>
      <c r="W114" s="268">
        <v>21</v>
      </c>
      <c r="X114" s="439"/>
      <c r="Y114" s="266">
        <v>0</v>
      </c>
      <c r="Z114" s="267" t="str">
        <f t="shared" si="13"/>
        <v>-</v>
      </c>
      <c r="AA114" s="268">
        <v>21</v>
      </c>
      <c r="AB114" s="442"/>
      <c r="AC114" s="463"/>
      <c r="AD114" s="464"/>
      <c r="AE114" s="464"/>
      <c r="AF114" s="465"/>
      <c r="AG114" s="17"/>
      <c r="AH114" s="27">
        <f>COUNTIF(E113:AB115,"○")</f>
        <v>0</v>
      </c>
      <c r="AI114" s="23">
        <f>COUNTIF(E113:AB115,"×")</f>
        <v>5</v>
      </c>
      <c r="AJ114" s="26">
        <f>(IF((E113&gt;G113),1,0))+(IF((E114&gt;G114),1,0))+(IF((E115&gt;G115),1,0))+(IF((I113&gt;K113),1,0))+(IF((I114&gt;K114),1,0))+(IF((I115&gt;K115),1,0))+(IF((M113&gt;O113),1,0))+(IF((M114&gt;O114),1,0))+(IF((M115&gt;O115),1,0))+(IF((Q113&gt;S113),1,0))+(IF((Q114&gt;S114),1,0))+(IF((Q115&gt;S115),1,0))+(IF((U113&gt;W113),1,0))+(IF((U114&gt;W114),1,0))+(IF((U115&gt;W115),1,0))+(IF((Y113&gt;AA113),1,0))+(IF((Y114&gt;AA114),1,0))+(IF((Y115&gt;AA115),1,0))</f>
        <v>0</v>
      </c>
      <c r="AK114" s="25">
        <f>(IF((E113&lt;G113),1,0))+(IF((E114&lt;G114),1,0))+(IF((E115&lt;G115),1,0))+(IF((I113&lt;K113),1,0))+(IF((I114&lt;K114),1,0))+(IF((I115&lt;K115),1,0))+(IF((M113&lt;O113),1,0))+(IF((M114&lt;O114),1,0))+(IF((M115&lt;O115),1,0))+(IF((Q113&lt;S113),1,0))+(IF((Q114&lt;S114),1,0))+(IF((Q115&lt;S115),1,0))+(IF((U113&lt;W113),1,0))+(IF((U114&lt;W114),1,0))+(IF((U115&lt;W115),1,0))+(IF((Y113&lt;AA113),1,0))+(IF((Y114&lt;AA114),1,0))+(IF((Y115&lt;AA115),1,0))</f>
        <v>10</v>
      </c>
      <c r="AL114" s="24">
        <f>AJ114-AK114</f>
        <v>-10</v>
      </c>
      <c r="AM114" s="91">
        <f>SUM(E113:E115,I113:I115,M113:M115,Q113:Q115,U113:U115,Y113:Y115)</f>
        <v>11</v>
      </c>
      <c r="AN114" s="23">
        <f>SUM(G113:G115,K113:K115,O113:O115,S113:S115,W113:W115,AA113:AA115)</f>
        <v>210</v>
      </c>
      <c r="AO114" s="22">
        <f>AM114-AN114</f>
        <v>-199</v>
      </c>
      <c r="BO114" s="94"/>
      <c r="BP114" s="94"/>
      <c r="BQ114" s="94"/>
      <c r="BR114" s="94"/>
      <c r="BS114" s="94"/>
      <c r="BT114" s="94"/>
      <c r="BU114" s="94"/>
    </row>
    <row r="115" spans="3:73" ht="12" customHeight="1">
      <c r="C115" s="125"/>
      <c r="D115" s="122"/>
      <c r="E115" s="278">
        <f>IF(S106="","",S106)</f>
      </c>
      <c r="F115" s="270">
        <f t="shared" si="14"/>
      </c>
      <c r="G115" s="279">
        <f>IF(Q106="","",Q106)</f>
      </c>
      <c r="H115" s="641">
        <f>IF(J112="","",J112)</f>
      </c>
      <c r="I115" s="280">
        <f>IF(S109="","",S109)</f>
      </c>
      <c r="J115" s="270">
        <f t="shared" si="15"/>
      </c>
      <c r="K115" s="279">
        <f>IF(Q109="","",Q109)</f>
      </c>
      <c r="L115" s="644">
        <f>IF(N112="","",N112)</f>
      </c>
      <c r="M115" s="28">
        <f>IF(S112="","",S112)</f>
      </c>
      <c r="N115" s="29">
        <f t="shared" si="16"/>
      </c>
      <c r="O115" s="28">
        <f>IF(Q112="","",Q112)</f>
      </c>
      <c r="P115" s="416">
        <f>IF(R112="","",R112)</f>
      </c>
      <c r="Q115" s="523"/>
      <c r="R115" s="524"/>
      <c r="S115" s="524"/>
      <c r="T115" s="525"/>
      <c r="U115" s="269"/>
      <c r="V115" s="270">
        <f t="shared" si="12"/>
      </c>
      <c r="W115" s="271"/>
      <c r="X115" s="440"/>
      <c r="Y115" s="269"/>
      <c r="Z115" s="270">
        <f t="shared" si="13"/>
      </c>
      <c r="AA115" s="271"/>
      <c r="AB115" s="443"/>
      <c r="AC115" s="10">
        <f>AH114</f>
        <v>0</v>
      </c>
      <c r="AD115" s="9" t="s">
        <v>16</v>
      </c>
      <c r="AE115" s="9">
        <f>AI114</f>
        <v>5</v>
      </c>
      <c r="AF115" s="8" t="s">
        <v>15</v>
      </c>
      <c r="AG115" s="17"/>
      <c r="AH115" s="16"/>
      <c r="AI115" s="13"/>
      <c r="AJ115" s="15"/>
      <c r="AK115" s="14"/>
      <c r="AL115" s="12"/>
      <c r="AM115" s="93"/>
      <c r="AN115" s="13"/>
      <c r="AO115" s="12"/>
      <c r="BO115" s="94"/>
      <c r="BP115" s="94"/>
      <c r="BQ115" s="94"/>
      <c r="BR115" s="94"/>
      <c r="BS115" s="94"/>
      <c r="BT115" s="94"/>
      <c r="BU115" s="94"/>
    </row>
    <row r="116" spans="3:73" ht="12" customHeight="1">
      <c r="C116" s="126" t="s">
        <v>98</v>
      </c>
      <c r="D116" s="147" t="s">
        <v>43</v>
      </c>
      <c r="E116" s="35">
        <f>IF(W104="","",W104)</f>
        <v>21</v>
      </c>
      <c r="F116" s="33" t="str">
        <f t="shared" si="14"/>
        <v>-</v>
      </c>
      <c r="G116" s="32">
        <f>IF(U104="","",U104)</f>
        <v>18</v>
      </c>
      <c r="H116" s="448" t="str">
        <f>IF(X104="","",IF(X104="○","×",IF(X104="×","○")))</f>
        <v>○</v>
      </c>
      <c r="I116" s="34">
        <f>IF(W107="","",W107)</f>
        <v>22</v>
      </c>
      <c r="J116" s="33" t="str">
        <f t="shared" si="15"/>
        <v>-</v>
      </c>
      <c r="K116" s="32">
        <f>IF(U107="","",U107)</f>
        <v>20</v>
      </c>
      <c r="L116" s="448" t="str">
        <f>IF(X107="","",IF(X107="○","×",IF(X107="×","○")))</f>
        <v>○</v>
      </c>
      <c r="M116" s="32">
        <f>IF(W110="","",W110)</f>
        <v>21</v>
      </c>
      <c r="N116" s="33" t="str">
        <f t="shared" si="16"/>
        <v>-</v>
      </c>
      <c r="O116" s="32">
        <f>IF(U110="","",U110)</f>
        <v>18</v>
      </c>
      <c r="P116" s="448" t="str">
        <f>IF(X110="","",IF(X110="○","×",IF(X110="×","○")))</f>
        <v>×</v>
      </c>
      <c r="Q116" s="34">
        <f>IF(W113="","",W113)</f>
        <v>21</v>
      </c>
      <c r="R116" s="32" t="str">
        <f aca="true" t="shared" si="17" ref="R116:R121">IF(Q116="","","-")</f>
        <v>-</v>
      </c>
      <c r="S116" s="32">
        <f>IF(U113="","",U113)</f>
        <v>0</v>
      </c>
      <c r="T116" s="448" t="str">
        <f>IF(X113="","",IF(X113="○","×",IF(X113="×","○")))</f>
        <v>○</v>
      </c>
      <c r="U116" s="520"/>
      <c r="V116" s="521"/>
      <c r="W116" s="521"/>
      <c r="X116" s="522"/>
      <c r="Y116" s="40">
        <v>12</v>
      </c>
      <c r="Z116" s="33" t="str">
        <f t="shared" si="13"/>
        <v>-</v>
      </c>
      <c r="AA116" s="39">
        <v>21</v>
      </c>
      <c r="AB116" s="412" t="str">
        <f>IF(Y116&lt;&gt;"",IF(Y116&gt;AA116,IF(Y117&gt;AA117,"○",IF(Y118&gt;AA118,"○","×")),IF(Y117&gt;AA117,IF(Y118&gt;AA118,"○","×"),"×")),"")</f>
        <v>×</v>
      </c>
      <c r="AC116" s="460" t="s">
        <v>181</v>
      </c>
      <c r="AD116" s="461"/>
      <c r="AE116" s="461"/>
      <c r="AF116" s="462"/>
      <c r="AG116" s="36"/>
      <c r="AH116" s="27"/>
      <c r="AI116" s="23"/>
      <c r="AJ116" s="26"/>
      <c r="AK116" s="25"/>
      <c r="AL116" s="22"/>
      <c r="AM116" s="91"/>
      <c r="AN116" s="23"/>
      <c r="AO116" s="22"/>
      <c r="BO116" s="94"/>
      <c r="BP116" s="94"/>
      <c r="BQ116" s="94"/>
      <c r="BR116" s="94"/>
      <c r="BS116" s="94"/>
      <c r="BT116" s="94"/>
      <c r="BU116" s="94"/>
    </row>
    <row r="117" spans="3:73" ht="12" customHeight="1">
      <c r="C117" s="125" t="s">
        <v>99</v>
      </c>
      <c r="D117" s="148" t="s">
        <v>43</v>
      </c>
      <c r="E117" s="31">
        <f>IF(W105="","",W105)</f>
        <v>25</v>
      </c>
      <c r="F117" s="29" t="str">
        <f t="shared" si="14"/>
        <v>-</v>
      </c>
      <c r="G117" s="28">
        <f>IF(U105="","",U105)</f>
        <v>23</v>
      </c>
      <c r="H117" s="449"/>
      <c r="I117" s="30">
        <f>IF(W108="","",W108)</f>
        <v>17</v>
      </c>
      <c r="J117" s="29" t="str">
        <f t="shared" si="15"/>
        <v>-</v>
      </c>
      <c r="K117" s="28">
        <f>IF(U108="","",U108)</f>
        <v>21</v>
      </c>
      <c r="L117" s="449"/>
      <c r="M117" s="28">
        <f>IF(W111="","",W111)</f>
        <v>14</v>
      </c>
      <c r="N117" s="29" t="str">
        <f t="shared" si="16"/>
        <v>-</v>
      </c>
      <c r="O117" s="28">
        <f>IF(U111="","",U111)</f>
        <v>21</v>
      </c>
      <c r="P117" s="449"/>
      <c r="Q117" s="30">
        <f>IF(W114="","",W114)</f>
        <v>21</v>
      </c>
      <c r="R117" s="28" t="str">
        <f t="shared" si="17"/>
        <v>-</v>
      </c>
      <c r="S117" s="28">
        <f>IF(U114="","",U114)</f>
        <v>0</v>
      </c>
      <c r="T117" s="449"/>
      <c r="U117" s="523"/>
      <c r="V117" s="524"/>
      <c r="W117" s="524"/>
      <c r="X117" s="525"/>
      <c r="Y117" s="38">
        <v>20</v>
      </c>
      <c r="Z117" s="29" t="str">
        <f t="shared" si="13"/>
        <v>-</v>
      </c>
      <c r="AA117" s="37">
        <v>22</v>
      </c>
      <c r="AB117" s="413"/>
      <c r="AC117" s="463"/>
      <c r="AD117" s="464"/>
      <c r="AE117" s="464"/>
      <c r="AF117" s="465"/>
      <c r="AG117" s="36"/>
      <c r="AH117" s="27">
        <f>COUNTIF(E116:AB118,"○")</f>
        <v>3</v>
      </c>
      <c r="AI117" s="23">
        <f>COUNTIF(E116:AB118,"×")</f>
        <v>2</v>
      </c>
      <c r="AJ117" s="26">
        <f>(IF((E116&gt;G116),1,0))+(IF((E117&gt;G117),1,0))+(IF((E118&gt;G118),1,0))+(IF((I116&gt;K116),1,0))+(IF((I117&gt;K117),1,0))+(IF((I118&gt;K118),1,0))+(IF((M116&gt;O116),1,0))+(IF((M117&gt;O117),1,0))+(IF((M118&gt;O118),1,0))+(IF((Q116&gt;S116),1,0))+(IF((Q117&gt;S117),1,0))+(IF((Q118&gt;S118),1,0))+(IF((U116&gt;W116),1,0))+(IF((U117&gt;W117),1,0))+(IF((U118&gt;W118),1,0))+(IF((Y116&gt;AA116),1,0))+(IF((Y117&gt;AA117),1,0))+(IF((Y118&gt;AA118),1,0))</f>
        <v>7</v>
      </c>
      <c r="AK117" s="25">
        <f>(IF((E116&lt;G116),1,0))+(IF((E117&lt;G117),1,0))+(IF((E118&lt;G118),1,0))+(IF((I116&lt;K116),1,0))+(IF((I117&lt;K117),1,0))+(IF((I118&lt;K118),1,0))+(IF((M116&lt;O116),1,0))+(IF((M117&lt;O117),1,0))+(IF((M118&lt;O118),1,0))+(IF((Q116&lt;S116),1,0))+(IF((Q117&lt;S117),1,0))+(IF((Q118&lt;S118),1,0))+(IF((U116&lt;W116),1,0))+(IF((U117&lt;W117),1,0))+(IF((U118&lt;W118),1,0))+(IF((Y116&lt;AA116),1,0))+(IF((Y117&lt;AA117),1,0))+(IF((Y118&lt;AA118),1,0))</f>
        <v>5</v>
      </c>
      <c r="AL117" s="24">
        <f>AJ117-AK117</f>
        <v>2</v>
      </c>
      <c r="AM117" s="91">
        <f>SUM(E116:E118,I116:I118,M116:M118,Q116:Q118,U116:U118,Y116:Y118)</f>
        <v>225</v>
      </c>
      <c r="AN117" s="23">
        <f>SUM(G116:G118,K116:K118,O116:O118,S116:S118,W116:W118,AA116:AA118)</f>
        <v>196</v>
      </c>
      <c r="AO117" s="22">
        <f>AM117-AN117</f>
        <v>29</v>
      </c>
      <c r="BO117" s="94"/>
      <c r="BP117" s="94"/>
      <c r="BQ117" s="94"/>
      <c r="BR117" s="94"/>
      <c r="BS117" s="94"/>
      <c r="BT117" s="94"/>
      <c r="BU117" s="94"/>
    </row>
    <row r="118" spans="3:73" ht="12" customHeight="1">
      <c r="C118" s="121"/>
      <c r="D118" s="124"/>
      <c r="E118" s="31">
        <f>IF(W106="","",W106)</f>
      </c>
      <c r="F118" s="29">
        <f t="shared" si="14"/>
      </c>
      <c r="G118" s="28">
        <f>IF(U106="","",U106)</f>
      </c>
      <c r="H118" s="450"/>
      <c r="I118" s="30">
        <f>IF(W109="","",W109)</f>
        <v>21</v>
      </c>
      <c r="J118" s="29" t="str">
        <f t="shared" si="15"/>
        <v>-</v>
      </c>
      <c r="K118" s="28">
        <f>IF(U109="","",U109)</f>
        <v>11</v>
      </c>
      <c r="L118" s="450"/>
      <c r="M118" s="28">
        <f>IF(W112="","",W112)</f>
        <v>10</v>
      </c>
      <c r="N118" s="29" t="str">
        <f t="shared" si="16"/>
        <v>-</v>
      </c>
      <c r="O118" s="28">
        <f>IF(U112="","",U112)</f>
        <v>21</v>
      </c>
      <c r="P118" s="450"/>
      <c r="Q118" s="30">
        <f>IF(W115="","",W115)</f>
      </c>
      <c r="R118" s="28">
        <f t="shared" si="17"/>
      </c>
      <c r="S118" s="28">
        <f>IF(U115="","",U115)</f>
      </c>
      <c r="T118" s="450"/>
      <c r="U118" s="523"/>
      <c r="V118" s="524"/>
      <c r="W118" s="524"/>
      <c r="X118" s="525"/>
      <c r="Y118" s="38"/>
      <c r="Z118" s="29">
        <f t="shared" si="13"/>
      </c>
      <c r="AA118" s="37"/>
      <c r="AB118" s="414"/>
      <c r="AC118" s="10">
        <f>AH117</f>
        <v>3</v>
      </c>
      <c r="AD118" s="9" t="s">
        <v>16</v>
      </c>
      <c r="AE118" s="9">
        <f>AI117</f>
        <v>2</v>
      </c>
      <c r="AF118" s="8" t="s">
        <v>15</v>
      </c>
      <c r="AG118" s="36"/>
      <c r="AH118" s="16"/>
      <c r="AI118" s="13"/>
      <c r="AJ118" s="15"/>
      <c r="AK118" s="14"/>
      <c r="AL118" s="12"/>
      <c r="AM118" s="93"/>
      <c r="AN118" s="13"/>
      <c r="AO118" s="12"/>
      <c r="BO118" s="94"/>
      <c r="BP118" s="94"/>
      <c r="BQ118" s="94"/>
      <c r="BR118" s="94"/>
      <c r="BS118" s="94"/>
      <c r="BT118" s="94"/>
      <c r="BU118" s="94"/>
    </row>
    <row r="119" spans="3:73" ht="12" customHeight="1">
      <c r="C119" s="125" t="s">
        <v>100</v>
      </c>
      <c r="D119" s="119" t="s">
        <v>42</v>
      </c>
      <c r="E119" s="35">
        <f>IF(AA104="","",AA104)</f>
        <v>21</v>
      </c>
      <c r="F119" s="33" t="str">
        <f t="shared" si="14"/>
        <v>-</v>
      </c>
      <c r="G119" s="32">
        <f>IF(Y104="","",Y104)</f>
        <v>15</v>
      </c>
      <c r="H119" s="541" t="str">
        <f>IF(AB104="","",IF(AB104="○","×",IF(AB104="×","○")))</f>
        <v>○</v>
      </c>
      <c r="I119" s="34">
        <f>IF(AA107="","",AA107)</f>
        <v>18</v>
      </c>
      <c r="J119" s="33" t="str">
        <f t="shared" si="15"/>
        <v>-</v>
      </c>
      <c r="K119" s="32">
        <f>IF(Y107="","",Y107)</f>
        <v>21</v>
      </c>
      <c r="L119" s="415" t="str">
        <f>IF(AB107="","",IF(AB107="○","×",IF(AB107="×","○")))</f>
        <v>○</v>
      </c>
      <c r="M119" s="32">
        <f>IF(AA110="","",AA110)</f>
        <v>15</v>
      </c>
      <c r="N119" s="33" t="str">
        <f t="shared" si="16"/>
        <v>-</v>
      </c>
      <c r="O119" s="32">
        <f>IF(Y110="","",Y110)</f>
        <v>21</v>
      </c>
      <c r="P119" s="415" t="str">
        <f>IF(AB110="","",IF(AB110="○","×",IF(AB110="×","○")))</f>
        <v>×</v>
      </c>
      <c r="Q119" s="34">
        <f>IF(AA113="","",AA113)</f>
        <v>21</v>
      </c>
      <c r="R119" s="33" t="str">
        <f t="shared" si="17"/>
        <v>-</v>
      </c>
      <c r="S119" s="32">
        <f>IF(Y113="","",Y113)</f>
        <v>0</v>
      </c>
      <c r="T119" s="415" t="str">
        <f>IF(AB113="","",IF(AB113="○","×",IF(AB113="×","○")))</f>
        <v>○</v>
      </c>
      <c r="U119" s="34">
        <f>IF(AA116="","",AA116)</f>
        <v>21</v>
      </c>
      <c r="V119" s="33" t="str">
        <f>IF(U119="","","-")</f>
        <v>-</v>
      </c>
      <c r="W119" s="32">
        <f>IF(Y116="","",Y116)</f>
        <v>12</v>
      </c>
      <c r="X119" s="415" t="str">
        <f>IF(AB116="","",IF(AB116="○","×",IF(AB116="×","○")))</f>
        <v>○</v>
      </c>
      <c r="Y119" s="520"/>
      <c r="Z119" s="521"/>
      <c r="AA119" s="521"/>
      <c r="AB119" s="521"/>
      <c r="AC119" s="460" t="s">
        <v>180</v>
      </c>
      <c r="AD119" s="461"/>
      <c r="AE119" s="461"/>
      <c r="AF119" s="462"/>
      <c r="AG119" s="17"/>
      <c r="AH119" s="27"/>
      <c r="AI119" s="23"/>
      <c r="AJ119" s="26"/>
      <c r="AK119" s="25"/>
      <c r="AL119" s="22"/>
      <c r="AM119" s="91"/>
      <c r="AN119" s="23"/>
      <c r="AO119" s="22"/>
      <c r="BO119" s="94"/>
      <c r="BP119" s="94"/>
      <c r="BQ119" s="94"/>
      <c r="BR119" s="94"/>
      <c r="BS119" s="94"/>
      <c r="BT119" s="94"/>
      <c r="BU119" s="94"/>
    </row>
    <row r="120" spans="3:73" ht="12" customHeight="1">
      <c r="C120" s="125" t="s">
        <v>101</v>
      </c>
      <c r="D120" s="119" t="s">
        <v>42</v>
      </c>
      <c r="E120" s="31">
        <f>IF(AA105="","",AA105)</f>
        <v>21</v>
      </c>
      <c r="F120" s="29" t="str">
        <f t="shared" si="14"/>
        <v>-</v>
      </c>
      <c r="G120" s="28">
        <f>IF(Y105="","",Y105)</f>
        <v>19</v>
      </c>
      <c r="H120" s="542">
        <f>IF(J108="","",J108)</f>
      </c>
      <c r="I120" s="30">
        <f>IF(AA108="","",AA108)</f>
        <v>21</v>
      </c>
      <c r="J120" s="29" t="str">
        <f t="shared" si="15"/>
        <v>-</v>
      </c>
      <c r="K120" s="28">
        <f>IF(Y108="","",Y108)</f>
        <v>17</v>
      </c>
      <c r="L120" s="416" t="str">
        <f>IF(N114="","",N114)</f>
        <v>-</v>
      </c>
      <c r="M120" s="28">
        <f>IF(AA111="","",AA111)</f>
        <v>21</v>
      </c>
      <c r="N120" s="29" t="str">
        <f t="shared" si="16"/>
        <v>-</v>
      </c>
      <c r="O120" s="28">
        <f>IF(Y111="","",Y111)</f>
        <v>12</v>
      </c>
      <c r="P120" s="416">
        <f>IF(R114="","",R114)</f>
      </c>
      <c r="Q120" s="30">
        <f>IF(AA114="","",AA114)</f>
        <v>21</v>
      </c>
      <c r="R120" s="29" t="str">
        <f t="shared" si="17"/>
        <v>-</v>
      </c>
      <c r="S120" s="28">
        <f>IF(Y114="","",Y114)</f>
        <v>0</v>
      </c>
      <c r="T120" s="416" t="str">
        <f>IF(V114="","",V114)</f>
        <v>-</v>
      </c>
      <c r="U120" s="30">
        <f>IF(AA117="","",AA117)</f>
        <v>22</v>
      </c>
      <c r="V120" s="29" t="str">
        <f>IF(U120="","","-")</f>
        <v>-</v>
      </c>
      <c r="W120" s="28">
        <f>IF(Y117="","",Y117)</f>
        <v>20</v>
      </c>
      <c r="X120" s="416" t="str">
        <f>IF(Z114="","",Z114)</f>
        <v>-</v>
      </c>
      <c r="Y120" s="523"/>
      <c r="Z120" s="524"/>
      <c r="AA120" s="524"/>
      <c r="AB120" s="524"/>
      <c r="AC120" s="463"/>
      <c r="AD120" s="464"/>
      <c r="AE120" s="464"/>
      <c r="AF120" s="465"/>
      <c r="AG120" s="17"/>
      <c r="AH120" s="27">
        <f>COUNTIF(E119:AB121,"○")</f>
        <v>4</v>
      </c>
      <c r="AI120" s="23">
        <f>COUNTIF(E119:AB121,"×")</f>
        <v>1</v>
      </c>
      <c r="AJ120" s="26">
        <f>(IF((E119&gt;G119),1,0))+(IF((E120&gt;G120),1,0))+(IF((E121&gt;G121),1,0))+(IF((I119&gt;K119),1,0))+(IF((I120&gt;K120),1,0))+(IF((I121&gt;K121),1,0))+(IF((M119&gt;O119),1,0))+(IF((M120&gt;O120),1,0))+(IF((M121&gt;O121),1,0))+(IF((Q119&gt;S119),1,0))+(IF((Q120&gt;S120),1,0))+(IF((Q121&gt;S121),1,0))+(IF((U119&gt;W119),1,0))+(IF((U120&gt;W120),1,0))+(IF((U121&gt;W121),1,0))+(IF((Y119&gt;AA119),1,0))+(IF((Y120&gt;AA120),1,0))+(IF((Y121&gt;AA121),1,0))</f>
        <v>9</v>
      </c>
      <c r="AK120" s="25">
        <f>(IF((E119&lt;G119),1,0))+(IF((E120&lt;G120),1,0))+(IF((E121&lt;G121),1,0))+(IF((I119&lt;K119),1,0))+(IF((I120&lt;K120),1,0))+(IF((I121&lt;K121),1,0))+(IF((M119&lt;O119),1,0))+(IF((M120&lt;O120),1,0))+(IF((M121&lt;O121),1,0))+(IF((Q119&lt;S119),1,0))+(IF((Q120&lt;S120),1,0))+(IF((Q121&lt;S121),1,0))+(IF((U119&lt;W119),1,0))+(IF((U120&lt;W120),1,0))+(IF((U121&lt;W121),1,0))+(IF((Y119&lt;AA119),1,0))+(IF((Y120&lt;AA120),1,0))+(IF((Y121&lt;AA121),1,0))</f>
        <v>3</v>
      </c>
      <c r="AL120" s="24">
        <f>AJ120-AK120</f>
        <v>6</v>
      </c>
      <c r="AM120" s="91">
        <f>SUM(E119:E121,I119:I121,M119:M121,Q119:Q121,U119:U121,Y119:Y121)</f>
        <v>241</v>
      </c>
      <c r="AN120" s="23">
        <f>SUM(G119:G121,K119:K121,O119:O121,S119:S121,W119:W121,AA119:AA121)</f>
        <v>172</v>
      </c>
      <c r="AO120" s="22">
        <f>AM120-AN120</f>
        <v>69</v>
      </c>
      <c r="BO120" s="94"/>
      <c r="BP120" s="94"/>
      <c r="BQ120" s="94"/>
      <c r="BR120" s="94"/>
      <c r="BS120" s="94"/>
      <c r="BT120" s="94"/>
      <c r="BU120" s="94"/>
    </row>
    <row r="121" spans="3:73" ht="12" customHeight="1" thickBot="1">
      <c r="C121" s="127"/>
      <c r="D121" s="128"/>
      <c r="E121" s="21">
        <f>IF(AA106="","",AA106)</f>
      </c>
      <c r="F121" s="19">
        <f t="shared" si="14"/>
      </c>
      <c r="G121" s="18">
        <f>IF(Y106="","",Y106)</f>
      </c>
      <c r="H121" s="543">
        <f>IF(J109="","",J109)</f>
      </c>
      <c r="I121" s="20">
        <f>IF(AA109="","",AA109)</f>
        <v>21</v>
      </c>
      <c r="J121" s="19" t="str">
        <f t="shared" si="15"/>
        <v>-</v>
      </c>
      <c r="K121" s="18">
        <f>IF(Y109="","",Y109)</f>
        <v>14</v>
      </c>
      <c r="L121" s="417">
        <f>IF(N115="","",N115)</f>
      </c>
      <c r="M121" s="18">
        <f>IF(AA112="","",AA112)</f>
        <v>18</v>
      </c>
      <c r="N121" s="19" t="str">
        <f t="shared" si="16"/>
        <v>-</v>
      </c>
      <c r="O121" s="18">
        <f>IF(Y112="","",Y112)</f>
        <v>21</v>
      </c>
      <c r="P121" s="417">
        <f>IF(R115="","",R115)</f>
      </c>
      <c r="Q121" s="20">
        <f>IF(AA115="","",AA115)</f>
      </c>
      <c r="R121" s="19">
        <f t="shared" si="17"/>
      </c>
      <c r="S121" s="18">
        <f>IF(Y115="","",Y115)</f>
      </c>
      <c r="T121" s="417">
        <f>IF(V115="","",V115)</f>
      </c>
      <c r="U121" s="20">
        <f>IF(AA118="","",AA118)</f>
      </c>
      <c r="V121" s="19">
        <f>IF(U121="","","-")</f>
      </c>
      <c r="W121" s="18">
        <f>IF(Y118="","",Y118)</f>
      </c>
      <c r="X121" s="417">
        <f>IF(Z115="","",Z115)</f>
      </c>
      <c r="Y121" s="531"/>
      <c r="Z121" s="532"/>
      <c r="AA121" s="532"/>
      <c r="AB121" s="532"/>
      <c r="AC121" s="7">
        <f>AH120</f>
        <v>4</v>
      </c>
      <c r="AD121" s="6" t="s">
        <v>16</v>
      </c>
      <c r="AE121" s="6">
        <f>AI120</f>
        <v>1</v>
      </c>
      <c r="AF121" s="5" t="s">
        <v>15</v>
      </c>
      <c r="AG121" s="17"/>
      <c r="AH121" s="16"/>
      <c r="AI121" s="13"/>
      <c r="AJ121" s="15"/>
      <c r="AK121" s="14"/>
      <c r="AL121" s="12"/>
      <c r="AM121" s="93"/>
      <c r="AN121" s="13"/>
      <c r="AO121" s="12"/>
      <c r="BO121" s="94"/>
      <c r="BP121" s="94"/>
      <c r="BQ121" s="94"/>
      <c r="BR121" s="94"/>
      <c r="BS121" s="94"/>
      <c r="BT121" s="94"/>
      <c r="BU121" s="94"/>
    </row>
    <row r="122" spans="3:73" ht="12.75" customHeight="1">
      <c r="C122" s="129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87"/>
      <c r="AD122" s="187"/>
      <c r="AE122" s="187"/>
      <c r="AF122" s="187"/>
      <c r="AG122" s="132"/>
      <c r="AH122" s="120"/>
      <c r="AI122" s="120"/>
      <c r="AJ122" s="120"/>
      <c r="AK122" s="120"/>
      <c r="AL122" s="120"/>
      <c r="AM122" s="120"/>
      <c r="AN122" s="120"/>
      <c r="AO122" s="120"/>
      <c r="BO122" s="94"/>
      <c r="BP122" s="94"/>
      <c r="BQ122" s="94"/>
      <c r="BR122" s="94"/>
      <c r="BS122" s="94"/>
      <c r="BT122" s="94"/>
      <c r="BU122" s="94"/>
    </row>
    <row r="123" spans="3:73" ht="12" customHeight="1">
      <c r="C123" s="129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87"/>
      <c r="AD123" s="187"/>
      <c r="AE123" s="187"/>
      <c r="AF123" s="187"/>
      <c r="AG123" s="132"/>
      <c r="AH123" s="120"/>
      <c r="AI123" s="120"/>
      <c r="AJ123" s="120"/>
      <c r="AK123" s="120"/>
      <c r="AL123" s="120"/>
      <c r="AM123" s="120"/>
      <c r="AN123" s="120"/>
      <c r="AO123" s="120"/>
      <c r="BO123" s="94"/>
      <c r="BP123" s="94"/>
      <c r="BQ123" s="94"/>
      <c r="BR123" s="94"/>
      <c r="BS123" s="94"/>
      <c r="BT123" s="94"/>
      <c r="BU123" s="94"/>
    </row>
    <row r="124" spans="3:73" ht="7.5" customHeight="1">
      <c r="C124" s="129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87"/>
      <c r="AD124" s="187"/>
      <c r="AE124" s="187"/>
      <c r="AF124" s="187"/>
      <c r="AG124" s="132"/>
      <c r="AH124" s="120"/>
      <c r="AI124" s="120"/>
      <c r="AJ124" s="120"/>
      <c r="AK124" s="120"/>
      <c r="AL124" s="120"/>
      <c r="AM124" s="120"/>
      <c r="AN124" s="120"/>
      <c r="AO124" s="120"/>
      <c r="AR124" s="97"/>
      <c r="AS124" s="96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8"/>
      <c r="BI124" s="98"/>
      <c r="BJ124" s="98"/>
      <c r="BK124" s="98"/>
      <c r="BL124" s="98"/>
      <c r="BM124" s="98"/>
      <c r="BN124" s="98"/>
      <c r="BO124" s="98"/>
      <c r="BP124" s="99"/>
      <c r="BQ124" s="99"/>
      <c r="BR124" s="99"/>
      <c r="BS124" s="99"/>
      <c r="BT124" s="94"/>
      <c r="BU124" s="94"/>
    </row>
    <row r="125" spans="3:76" ht="16.5" customHeight="1" thickBot="1">
      <c r="C125" s="100"/>
      <c r="D125" s="96"/>
      <c r="E125" s="611" t="str">
        <f>C148</f>
        <v>大西慶季</v>
      </c>
      <c r="F125" s="612"/>
      <c r="G125" s="612"/>
      <c r="H125" s="612"/>
      <c r="I125" s="612"/>
      <c r="J125" s="612"/>
      <c r="K125" s="613" t="str">
        <f>D148</f>
        <v>川之江ｸﾗﾌﾞ</v>
      </c>
      <c r="L125" s="612"/>
      <c r="M125" s="612"/>
      <c r="N125" s="612"/>
      <c r="O125" s="612"/>
      <c r="P125" s="614"/>
      <c r="Q125" s="615" t="s">
        <v>64</v>
      </c>
      <c r="R125" s="616"/>
      <c r="S125" s="616"/>
      <c r="T125" s="617"/>
      <c r="U125" s="103"/>
      <c r="V125" s="103"/>
      <c r="W125" s="103"/>
      <c r="X125" s="103"/>
      <c r="Y125" s="103"/>
      <c r="Z125" s="103"/>
      <c r="AA125" s="103"/>
      <c r="AB125" s="94"/>
      <c r="AC125" s="94"/>
      <c r="AD125" s="94"/>
      <c r="AE125" s="94"/>
      <c r="AF125" s="94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149"/>
      <c r="BS125" s="149"/>
      <c r="BT125" s="149"/>
      <c r="BU125" s="149"/>
      <c r="BV125" s="149"/>
      <c r="BW125" s="149"/>
      <c r="BX125" s="151"/>
    </row>
    <row r="126" spans="3:76" ht="16.5" customHeight="1" thickTop="1">
      <c r="C126" s="100"/>
      <c r="D126" s="96"/>
      <c r="E126" s="621" t="str">
        <f>C149</f>
        <v>関律稀</v>
      </c>
      <c r="F126" s="622"/>
      <c r="G126" s="622"/>
      <c r="H126" s="622"/>
      <c r="I126" s="622"/>
      <c r="J126" s="622"/>
      <c r="K126" s="623" t="str">
        <f>D149</f>
        <v>川之江ｸﾗﾌﾞ</v>
      </c>
      <c r="L126" s="622"/>
      <c r="M126" s="622"/>
      <c r="N126" s="622"/>
      <c r="O126" s="622"/>
      <c r="P126" s="624"/>
      <c r="Q126" s="618"/>
      <c r="R126" s="619"/>
      <c r="S126" s="619"/>
      <c r="T126" s="620"/>
      <c r="U126" s="289"/>
      <c r="V126" s="287"/>
      <c r="W126" s="287">
        <v>21</v>
      </c>
      <c r="X126" s="288">
        <v>21</v>
      </c>
      <c r="Y126" s="103"/>
      <c r="Z126" s="103"/>
      <c r="AA126" s="103"/>
      <c r="AB126" s="94"/>
      <c r="AC126" s="94"/>
      <c r="AD126" s="94"/>
      <c r="AE126" s="94"/>
      <c r="AF126" s="94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149"/>
      <c r="BS126" s="149"/>
      <c r="BT126" s="149"/>
      <c r="BU126" s="149"/>
      <c r="BV126" s="149"/>
      <c r="BW126" s="149"/>
      <c r="BX126" s="151"/>
    </row>
    <row r="127" spans="3:76" ht="1.5" customHeight="1" thickBot="1">
      <c r="C127" s="100"/>
      <c r="D127" s="96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8"/>
      <c r="T127" s="98"/>
      <c r="U127" s="101"/>
      <c r="V127" s="210"/>
      <c r="W127" s="210"/>
      <c r="X127" s="283"/>
      <c r="Y127" s="103"/>
      <c r="Z127" s="103"/>
      <c r="AA127" s="103"/>
      <c r="AB127" s="94"/>
      <c r="AC127" s="94"/>
      <c r="AD127" s="94"/>
      <c r="AE127" s="94"/>
      <c r="AF127" s="94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149"/>
      <c r="BS127" s="149"/>
      <c r="BT127" s="149"/>
      <c r="BU127" s="149"/>
      <c r="BV127" s="149"/>
      <c r="BW127" s="149"/>
      <c r="BX127" s="151"/>
    </row>
    <row r="128" spans="3:73" ht="16.5" customHeight="1" thickTop="1">
      <c r="C128" s="637" t="s">
        <v>45</v>
      </c>
      <c r="D128" s="638"/>
      <c r="E128" s="611" t="str">
        <f>C166</f>
        <v>宗次英子</v>
      </c>
      <c r="F128" s="612"/>
      <c r="G128" s="612"/>
      <c r="H128" s="612"/>
      <c r="I128" s="612"/>
      <c r="J128" s="612"/>
      <c r="K128" s="613" t="str">
        <f>D166</f>
        <v>川之江</v>
      </c>
      <c r="L128" s="612"/>
      <c r="M128" s="612"/>
      <c r="N128" s="612"/>
      <c r="O128" s="612"/>
      <c r="P128" s="614"/>
      <c r="Q128" s="615" t="s">
        <v>48</v>
      </c>
      <c r="R128" s="616"/>
      <c r="S128" s="616"/>
      <c r="T128" s="617"/>
      <c r="U128" s="101"/>
      <c r="V128" s="210"/>
      <c r="W128" s="210">
        <v>11</v>
      </c>
      <c r="X128" s="211">
        <v>18</v>
      </c>
      <c r="Y128" s="289"/>
      <c r="Z128" s="296"/>
      <c r="AA128" s="103"/>
      <c r="AB128" s="104"/>
      <c r="AC128" s="105"/>
      <c r="AD128" s="105"/>
      <c r="AE128" s="105"/>
      <c r="AF128" s="105"/>
      <c r="AG128" s="106"/>
      <c r="AH128" s="106"/>
      <c r="AI128" s="106"/>
      <c r="AJ128" s="106"/>
      <c r="AK128" s="106"/>
      <c r="AR128" s="97"/>
      <c r="AS128" s="96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8"/>
      <c r="BI128" s="98"/>
      <c r="BJ128" s="98"/>
      <c r="BK128" s="98"/>
      <c r="BL128" s="98"/>
      <c r="BM128" s="98"/>
      <c r="BN128" s="98"/>
      <c r="BO128" s="98"/>
      <c r="BP128" s="99"/>
      <c r="BQ128" s="99"/>
      <c r="BR128" s="99"/>
      <c r="BS128" s="99"/>
      <c r="BT128" s="94"/>
      <c r="BU128" s="94"/>
    </row>
    <row r="129" spans="3:73" ht="16.5" customHeight="1">
      <c r="C129" s="637"/>
      <c r="D129" s="638"/>
      <c r="E129" s="621" t="str">
        <f>C167</f>
        <v>合田直子</v>
      </c>
      <c r="F129" s="622"/>
      <c r="G129" s="622"/>
      <c r="H129" s="622"/>
      <c r="I129" s="622"/>
      <c r="J129" s="622"/>
      <c r="K129" s="623" t="str">
        <f>D167</f>
        <v>川之江</v>
      </c>
      <c r="L129" s="622"/>
      <c r="M129" s="622"/>
      <c r="N129" s="622"/>
      <c r="O129" s="622"/>
      <c r="P129" s="624"/>
      <c r="Q129" s="618"/>
      <c r="R129" s="619"/>
      <c r="S129" s="619"/>
      <c r="T129" s="620"/>
      <c r="U129" s="208"/>
      <c r="V129" s="208">
        <v>13</v>
      </c>
      <c r="W129" s="209">
        <v>16</v>
      </c>
      <c r="X129" s="107"/>
      <c r="Y129" s="101"/>
      <c r="Z129" s="290"/>
      <c r="AA129" s="101"/>
      <c r="AB129" s="101"/>
      <c r="AC129" s="103"/>
      <c r="AD129" s="104"/>
      <c r="AE129" s="105"/>
      <c r="AF129" s="105"/>
      <c r="AG129" s="105"/>
      <c r="AH129" s="105"/>
      <c r="AI129" s="106"/>
      <c r="AJ129" s="106"/>
      <c r="AK129" s="106"/>
      <c r="AR129" s="97"/>
      <c r="AS129" s="96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8"/>
      <c r="BI129" s="98"/>
      <c r="BJ129" s="98"/>
      <c r="BK129" s="98"/>
      <c r="BL129" s="98"/>
      <c r="BM129" s="98"/>
      <c r="BN129" s="98"/>
      <c r="BO129" s="98"/>
      <c r="BP129" s="99"/>
      <c r="BQ129" s="99"/>
      <c r="BR129" s="99"/>
      <c r="BS129" s="99"/>
      <c r="BT129" s="94"/>
      <c r="BU129" s="94"/>
    </row>
    <row r="130" spans="3:73" ht="1.5" customHeight="1">
      <c r="C130" s="108"/>
      <c r="D130" s="109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2"/>
      <c r="R130" s="112"/>
      <c r="S130" s="112"/>
      <c r="T130" s="112"/>
      <c r="U130" s="210"/>
      <c r="V130" s="210"/>
      <c r="W130" s="211"/>
      <c r="X130" s="107"/>
      <c r="Y130" s="101"/>
      <c r="Z130" s="290"/>
      <c r="AA130" s="101"/>
      <c r="AB130" s="101"/>
      <c r="AC130" s="103"/>
      <c r="AD130" s="104"/>
      <c r="AE130" s="105"/>
      <c r="AF130" s="105"/>
      <c r="AG130" s="105"/>
      <c r="AH130" s="105"/>
      <c r="AI130" s="106"/>
      <c r="AJ130" s="106"/>
      <c r="AK130" s="106"/>
      <c r="AR130" s="97"/>
      <c r="AS130" s="96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8"/>
      <c r="BI130" s="98"/>
      <c r="BJ130" s="98"/>
      <c r="BK130" s="98"/>
      <c r="BL130" s="98"/>
      <c r="BM130" s="98"/>
      <c r="BN130" s="98"/>
      <c r="BO130" s="98"/>
      <c r="BP130" s="99"/>
      <c r="BQ130" s="99"/>
      <c r="BR130" s="99"/>
      <c r="BS130" s="99"/>
      <c r="BT130" s="94"/>
      <c r="BU130" s="94"/>
    </row>
    <row r="131" spans="3:73" ht="16.5" customHeight="1" thickBot="1">
      <c r="C131" s="108" t="s">
        <v>24</v>
      </c>
      <c r="D131" s="113"/>
      <c r="E131" s="611" t="str">
        <f>C184</f>
        <v>鈴木貴</v>
      </c>
      <c r="F131" s="612"/>
      <c r="G131" s="612"/>
      <c r="H131" s="612"/>
      <c r="I131" s="612"/>
      <c r="J131" s="612"/>
      <c r="K131" s="613" t="str">
        <f>D184</f>
        <v>川之江</v>
      </c>
      <c r="L131" s="612"/>
      <c r="M131" s="612"/>
      <c r="N131" s="612"/>
      <c r="O131" s="612"/>
      <c r="P131" s="614"/>
      <c r="Q131" s="615" t="s">
        <v>49</v>
      </c>
      <c r="R131" s="616"/>
      <c r="S131" s="616"/>
      <c r="T131" s="617"/>
      <c r="U131" s="286"/>
      <c r="V131" s="284">
        <v>21</v>
      </c>
      <c r="W131" s="285">
        <v>21</v>
      </c>
      <c r="X131" s="102"/>
      <c r="Y131" s="101"/>
      <c r="Z131" s="290"/>
      <c r="AA131" s="101"/>
      <c r="AB131" s="144" t="s">
        <v>13</v>
      </c>
      <c r="AC131" s="110"/>
      <c r="AD131" s="94"/>
      <c r="AE131" s="94"/>
      <c r="AF131" s="94"/>
      <c r="AG131" s="114"/>
      <c r="AH131" s="114"/>
      <c r="AI131" s="114"/>
      <c r="AJ131" s="114"/>
      <c r="AK131" s="114"/>
      <c r="AR131" s="97"/>
      <c r="AS131" s="96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8"/>
      <c r="BI131" s="98"/>
      <c r="BJ131" s="98"/>
      <c r="BK131" s="98"/>
      <c r="BL131" s="98"/>
      <c r="BM131" s="98"/>
      <c r="BN131" s="98"/>
      <c r="BO131" s="98"/>
      <c r="BP131" s="99"/>
      <c r="BQ131" s="99"/>
      <c r="BR131" s="99"/>
      <c r="BS131" s="99"/>
      <c r="BT131" s="94"/>
      <c r="BU131" s="94"/>
    </row>
    <row r="132" spans="5:73" ht="16.5" customHeight="1" thickTop="1">
      <c r="E132" s="621" t="str">
        <f>C185</f>
        <v>長野裕也</v>
      </c>
      <c r="F132" s="622"/>
      <c r="G132" s="622"/>
      <c r="H132" s="622"/>
      <c r="I132" s="622"/>
      <c r="J132" s="622"/>
      <c r="K132" s="623" t="str">
        <f>D185</f>
        <v>川之江</v>
      </c>
      <c r="L132" s="622"/>
      <c r="M132" s="622"/>
      <c r="N132" s="622"/>
      <c r="O132" s="622"/>
      <c r="P132" s="624"/>
      <c r="Q132" s="618"/>
      <c r="R132" s="619"/>
      <c r="S132" s="619"/>
      <c r="T132" s="620"/>
      <c r="U132" s="101"/>
      <c r="V132" s="101"/>
      <c r="W132" s="101"/>
      <c r="X132" s="210"/>
      <c r="Y132" s="210">
        <v>21</v>
      </c>
      <c r="Z132" s="283">
        <v>21</v>
      </c>
      <c r="AA132" s="297"/>
      <c r="AB132" s="627" t="str">
        <f>E125</f>
        <v>大西慶季</v>
      </c>
      <c r="AC132" s="628"/>
      <c r="AD132" s="628"/>
      <c r="AE132" s="628"/>
      <c r="AF132" s="628"/>
      <c r="AG132" s="631" t="str">
        <f>K125</f>
        <v>川之江ｸﾗﾌﾞ</v>
      </c>
      <c r="AH132" s="631"/>
      <c r="AI132" s="631"/>
      <c r="AJ132" s="631"/>
      <c r="AK132" s="632"/>
      <c r="AP132" s="97"/>
      <c r="AQ132" s="96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8"/>
      <c r="BG132" s="98"/>
      <c r="BH132" s="98"/>
      <c r="BI132" s="98"/>
      <c r="BJ132" s="98"/>
      <c r="BK132" s="98"/>
      <c r="BL132" s="98"/>
      <c r="BM132" s="98"/>
      <c r="BN132" s="99"/>
      <c r="BO132" s="99"/>
      <c r="BP132" s="99"/>
      <c r="BQ132" s="99"/>
      <c r="BR132" s="94"/>
      <c r="BS132" s="94"/>
      <c r="BT132" s="94"/>
      <c r="BU132" s="94"/>
    </row>
    <row r="133" spans="5:73" ht="1.5" customHeight="1" thickBot="1">
      <c r="E133" s="110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2"/>
      <c r="R133" s="112"/>
      <c r="S133" s="112"/>
      <c r="T133" s="112"/>
      <c r="U133" s="101"/>
      <c r="V133" s="101"/>
      <c r="W133" s="101"/>
      <c r="X133" s="210"/>
      <c r="Y133" s="210"/>
      <c r="Z133" s="283"/>
      <c r="AA133" s="298"/>
      <c r="AB133" s="629"/>
      <c r="AC133" s="630"/>
      <c r="AD133" s="630"/>
      <c r="AE133" s="630"/>
      <c r="AF133" s="630"/>
      <c r="AG133" s="633"/>
      <c r="AH133" s="633"/>
      <c r="AI133" s="633"/>
      <c r="AJ133" s="633"/>
      <c r="AK133" s="634"/>
      <c r="AP133" s="97"/>
      <c r="AQ133" s="96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8"/>
      <c r="BG133" s="98"/>
      <c r="BH133" s="98"/>
      <c r="BI133" s="98"/>
      <c r="BJ133" s="98"/>
      <c r="BK133" s="98"/>
      <c r="BL133" s="98"/>
      <c r="BM133" s="98"/>
      <c r="BN133" s="99"/>
      <c r="BO133" s="99"/>
      <c r="BP133" s="99"/>
      <c r="BQ133" s="99"/>
      <c r="BR133" s="94"/>
      <c r="BS133" s="94"/>
      <c r="BT133" s="94"/>
      <c r="BU133" s="94"/>
    </row>
    <row r="134" spans="5:73" ht="16.5" customHeight="1" thickTop="1">
      <c r="E134" s="611" t="str">
        <f>C151</f>
        <v>参鍋太郎</v>
      </c>
      <c r="F134" s="612"/>
      <c r="G134" s="612"/>
      <c r="H134" s="612"/>
      <c r="I134" s="612"/>
      <c r="J134" s="612"/>
      <c r="K134" s="613" t="str">
        <f>D151</f>
        <v>ﾁｰﾑﾌﾞﾁｽﾀ</v>
      </c>
      <c r="L134" s="612"/>
      <c r="M134" s="612"/>
      <c r="N134" s="612"/>
      <c r="O134" s="612"/>
      <c r="P134" s="614"/>
      <c r="Q134" s="615" t="s">
        <v>46</v>
      </c>
      <c r="R134" s="616"/>
      <c r="S134" s="616"/>
      <c r="T134" s="617"/>
      <c r="U134" s="101"/>
      <c r="V134" s="101"/>
      <c r="W134" s="101"/>
      <c r="X134" s="210"/>
      <c r="Y134" s="210">
        <v>18</v>
      </c>
      <c r="Z134" s="211">
        <v>18</v>
      </c>
      <c r="AA134" s="107"/>
      <c r="AB134" s="405" t="str">
        <f>E126</f>
        <v>関律稀</v>
      </c>
      <c r="AC134" s="406"/>
      <c r="AD134" s="406"/>
      <c r="AE134" s="406"/>
      <c r="AF134" s="406"/>
      <c r="AG134" s="407" t="str">
        <f>K126</f>
        <v>川之江ｸﾗﾌﾞ</v>
      </c>
      <c r="AH134" s="407"/>
      <c r="AI134" s="407"/>
      <c r="AJ134" s="407"/>
      <c r="AK134" s="408"/>
      <c r="AP134" s="97"/>
      <c r="AQ134" s="96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8"/>
      <c r="BG134" s="98"/>
      <c r="BH134" s="98"/>
      <c r="BI134" s="98"/>
      <c r="BJ134" s="98"/>
      <c r="BK134" s="98"/>
      <c r="BL134" s="98"/>
      <c r="BM134" s="98"/>
      <c r="BN134" s="99"/>
      <c r="BO134" s="99"/>
      <c r="BP134" s="99"/>
      <c r="BQ134" s="99"/>
      <c r="BR134" s="94"/>
      <c r="BS134" s="94"/>
      <c r="BT134" s="94"/>
      <c r="BU134" s="94"/>
    </row>
    <row r="135" spans="5:73" ht="16.5" customHeight="1" thickBot="1">
      <c r="E135" s="621" t="str">
        <f>C152</f>
        <v>石川澄広</v>
      </c>
      <c r="F135" s="622"/>
      <c r="G135" s="622"/>
      <c r="H135" s="622"/>
      <c r="I135" s="622"/>
      <c r="J135" s="622"/>
      <c r="K135" s="623" t="str">
        <f>D152</f>
        <v>新宮ﾊﾞﾄﾞ同好会</v>
      </c>
      <c r="L135" s="622"/>
      <c r="M135" s="622"/>
      <c r="N135" s="622"/>
      <c r="O135" s="622"/>
      <c r="P135" s="624"/>
      <c r="Q135" s="618"/>
      <c r="R135" s="619"/>
      <c r="S135" s="619"/>
      <c r="T135" s="620"/>
      <c r="U135" s="208"/>
      <c r="V135" s="208">
        <v>11</v>
      </c>
      <c r="W135" s="209">
        <v>12</v>
      </c>
      <c r="X135" s="101"/>
      <c r="Y135" s="101"/>
      <c r="Z135" s="107"/>
      <c r="AA135" s="101"/>
      <c r="AB135" s="635" t="s">
        <v>14</v>
      </c>
      <c r="AC135" s="635"/>
      <c r="AD135" s="635"/>
      <c r="AE135" s="635"/>
      <c r="AF135" s="635"/>
      <c r="AG135" s="636"/>
      <c r="AH135" s="636"/>
      <c r="AI135" s="636"/>
      <c r="AJ135" s="636"/>
      <c r="AK135" s="636"/>
      <c r="AR135" s="97"/>
      <c r="AS135" s="96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8"/>
      <c r="BI135" s="98"/>
      <c r="BJ135" s="98"/>
      <c r="BK135" s="98"/>
      <c r="BL135" s="98"/>
      <c r="BM135" s="98"/>
      <c r="BN135" s="98"/>
      <c r="BO135" s="98"/>
      <c r="BP135" s="99"/>
      <c r="BQ135" s="99"/>
      <c r="BR135" s="99"/>
      <c r="BS135" s="99"/>
      <c r="BT135" s="94"/>
      <c r="BU135" s="94"/>
    </row>
    <row r="136" spans="5:73" ht="1.5" customHeight="1" thickTop="1">
      <c r="E136" s="110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2"/>
      <c r="R136" s="112"/>
      <c r="S136" s="112"/>
      <c r="T136" s="112"/>
      <c r="U136" s="210"/>
      <c r="V136" s="210"/>
      <c r="W136" s="283"/>
      <c r="X136" s="292"/>
      <c r="Y136" s="101"/>
      <c r="Z136" s="107"/>
      <c r="AA136" s="101"/>
      <c r="AB136" s="636"/>
      <c r="AC136" s="636"/>
      <c r="AD136" s="636"/>
      <c r="AE136" s="636"/>
      <c r="AF136" s="636"/>
      <c r="AG136" s="636"/>
      <c r="AH136" s="636"/>
      <c r="AI136" s="636"/>
      <c r="AJ136" s="636"/>
      <c r="AK136" s="636"/>
      <c r="AR136" s="97"/>
      <c r="AS136" s="96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8"/>
      <c r="BI136" s="98"/>
      <c r="BJ136" s="98"/>
      <c r="BK136" s="98"/>
      <c r="BL136" s="98"/>
      <c r="BM136" s="98"/>
      <c r="BN136" s="98"/>
      <c r="BO136" s="98"/>
      <c r="BP136" s="99"/>
      <c r="BQ136" s="99"/>
      <c r="BR136" s="99"/>
      <c r="BS136" s="99"/>
      <c r="BT136" s="94"/>
      <c r="BU136" s="94"/>
    </row>
    <row r="137" spans="5:73" ht="16.5" customHeight="1" thickBot="1">
      <c r="E137" s="611" t="str">
        <f>C163</f>
        <v>髙橋巧成</v>
      </c>
      <c r="F137" s="612"/>
      <c r="G137" s="612"/>
      <c r="H137" s="612"/>
      <c r="I137" s="612"/>
      <c r="J137" s="612"/>
      <c r="K137" s="613" t="str">
        <f>D163</f>
        <v>川之江ｸﾗﾌﾞ</v>
      </c>
      <c r="L137" s="612"/>
      <c r="M137" s="612"/>
      <c r="N137" s="612"/>
      <c r="O137" s="612"/>
      <c r="P137" s="614"/>
      <c r="Q137" s="615" t="s">
        <v>47</v>
      </c>
      <c r="R137" s="616"/>
      <c r="S137" s="616"/>
      <c r="T137" s="617"/>
      <c r="U137" s="284"/>
      <c r="V137" s="284">
        <v>21</v>
      </c>
      <c r="W137" s="285">
        <v>21</v>
      </c>
      <c r="X137" s="290"/>
      <c r="Y137" s="101"/>
      <c r="Z137" s="107"/>
      <c r="AA137" s="101"/>
      <c r="AB137" s="502" t="str">
        <f>E137</f>
        <v>髙橋巧成</v>
      </c>
      <c r="AC137" s="503"/>
      <c r="AD137" s="503"/>
      <c r="AE137" s="503"/>
      <c r="AF137" s="503"/>
      <c r="AG137" s="625" t="str">
        <f>K137</f>
        <v>川之江ｸﾗﾌﾞ</v>
      </c>
      <c r="AH137" s="625"/>
      <c r="AI137" s="625"/>
      <c r="AJ137" s="625"/>
      <c r="AK137" s="626"/>
      <c r="AP137" s="133"/>
      <c r="AQ137" s="119"/>
      <c r="AR137" s="191"/>
      <c r="AS137" s="191"/>
      <c r="AT137" s="191"/>
      <c r="AU137" s="191"/>
      <c r="AV137" s="190"/>
      <c r="AW137" s="134"/>
      <c r="AX137" s="191"/>
      <c r="AY137" s="192"/>
      <c r="AZ137" s="190"/>
      <c r="BA137" s="134"/>
      <c r="BB137" s="152"/>
      <c r="BC137" s="192"/>
      <c r="BD137" s="190"/>
      <c r="BE137" s="134"/>
      <c r="BF137" s="152"/>
      <c r="BG137" s="192"/>
      <c r="BH137" s="190"/>
      <c r="BI137" s="134"/>
      <c r="BJ137" s="152"/>
      <c r="BK137" s="192"/>
      <c r="BL137" s="190"/>
      <c r="BM137" s="134"/>
      <c r="BN137" s="152"/>
      <c r="BO137" s="192"/>
      <c r="BP137" s="190"/>
      <c r="BQ137" s="134"/>
      <c r="BR137" s="152"/>
      <c r="BS137" s="192"/>
      <c r="BT137" s="94"/>
      <c r="BU137" s="94"/>
    </row>
    <row r="138" spans="3:73" ht="16.5" customHeight="1" thickTop="1">
      <c r="C138" s="95"/>
      <c r="E138" s="621" t="str">
        <f>C164</f>
        <v>長原凪沙</v>
      </c>
      <c r="F138" s="622"/>
      <c r="G138" s="622"/>
      <c r="H138" s="622"/>
      <c r="I138" s="622"/>
      <c r="J138" s="622"/>
      <c r="K138" s="623" t="str">
        <f>D164</f>
        <v>酒商ながはら</v>
      </c>
      <c r="L138" s="622"/>
      <c r="M138" s="622"/>
      <c r="N138" s="622"/>
      <c r="O138" s="622"/>
      <c r="P138" s="624"/>
      <c r="Q138" s="618"/>
      <c r="R138" s="619"/>
      <c r="S138" s="619"/>
      <c r="T138" s="620"/>
      <c r="U138" s="101"/>
      <c r="V138" s="210"/>
      <c r="W138" s="214">
        <v>22</v>
      </c>
      <c r="X138" s="291">
        <v>21</v>
      </c>
      <c r="Y138" s="115"/>
      <c r="Z138" s="116"/>
      <c r="AA138" s="101"/>
      <c r="AB138" s="405" t="str">
        <f>E138</f>
        <v>長原凪沙</v>
      </c>
      <c r="AC138" s="406"/>
      <c r="AD138" s="406"/>
      <c r="AE138" s="406"/>
      <c r="AF138" s="406"/>
      <c r="AG138" s="407" t="str">
        <f>K138</f>
        <v>酒商ながはら</v>
      </c>
      <c r="AH138" s="407"/>
      <c r="AI138" s="407"/>
      <c r="AJ138" s="407"/>
      <c r="AK138" s="408"/>
      <c r="AP138" s="179"/>
      <c r="AQ138" s="179"/>
      <c r="AR138" s="179"/>
      <c r="AS138" s="179"/>
      <c r="AT138" s="179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8"/>
      <c r="BG138" s="98"/>
      <c r="BH138" s="98"/>
      <c r="BI138" s="98"/>
      <c r="BJ138" s="98"/>
      <c r="BK138" s="98"/>
      <c r="BL138" s="98"/>
      <c r="BM138" s="98"/>
      <c r="BN138" s="99"/>
      <c r="BO138" s="99"/>
      <c r="BP138" s="99"/>
      <c r="BQ138" s="99"/>
      <c r="BR138" s="94"/>
      <c r="BS138" s="94"/>
      <c r="BT138" s="94"/>
      <c r="BU138" s="94"/>
    </row>
    <row r="139" spans="3:79" ht="1.5" customHeight="1">
      <c r="C139" s="100"/>
      <c r="D139" s="96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8"/>
      <c r="T139" s="98"/>
      <c r="U139" s="101"/>
      <c r="V139" s="210"/>
      <c r="W139" s="214"/>
      <c r="X139" s="215"/>
      <c r="Y139" s="103"/>
      <c r="Z139" s="103"/>
      <c r="AA139" s="103"/>
      <c r="AB139" s="99"/>
      <c r="AC139" s="99"/>
      <c r="AD139" s="94"/>
      <c r="AE139" s="94"/>
      <c r="AF139" s="94"/>
      <c r="AP139" s="179"/>
      <c r="AQ139" s="179"/>
      <c r="AR139" s="179"/>
      <c r="AS139" s="179"/>
      <c r="AT139" s="179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8"/>
      <c r="BH139" s="98"/>
      <c r="BI139" s="98"/>
      <c r="BJ139" s="98"/>
      <c r="BK139" s="98"/>
      <c r="BL139" s="98"/>
      <c r="BM139" s="98"/>
      <c r="BN139" s="98"/>
      <c r="BO139" s="99"/>
      <c r="BP139" s="99"/>
      <c r="BQ139" s="99"/>
      <c r="BR139" s="99"/>
      <c r="BS139" s="94"/>
      <c r="BT139" s="94"/>
      <c r="BU139" s="94"/>
      <c r="BZ139" s="106"/>
      <c r="CA139" s="153"/>
    </row>
    <row r="140" spans="3:79" ht="16.5" customHeight="1">
      <c r="C140" s="581" t="s">
        <v>89</v>
      </c>
      <c r="D140" s="581"/>
      <c r="E140" s="611" t="str">
        <f>C181</f>
        <v>大西政義</v>
      </c>
      <c r="F140" s="612"/>
      <c r="G140" s="612"/>
      <c r="H140" s="612"/>
      <c r="I140" s="612"/>
      <c r="J140" s="612"/>
      <c r="K140" s="613" t="str">
        <f>D181</f>
        <v>川之江ｸﾗﾌﾞ</v>
      </c>
      <c r="L140" s="612"/>
      <c r="M140" s="612"/>
      <c r="N140" s="612"/>
      <c r="O140" s="612"/>
      <c r="P140" s="614"/>
      <c r="Q140" s="615" t="s">
        <v>63</v>
      </c>
      <c r="R140" s="616"/>
      <c r="S140" s="616"/>
      <c r="T140" s="617"/>
      <c r="U140" s="115"/>
      <c r="V140" s="212"/>
      <c r="W140" s="216">
        <v>20</v>
      </c>
      <c r="X140" s="217">
        <v>18</v>
      </c>
      <c r="Y140" s="103"/>
      <c r="Z140" s="103"/>
      <c r="AA140" s="103"/>
      <c r="AB140" s="99"/>
      <c r="AC140" s="99"/>
      <c r="AD140" s="94"/>
      <c r="AE140" s="94"/>
      <c r="AF140" s="94"/>
      <c r="AP140" s="179"/>
      <c r="AQ140" s="179"/>
      <c r="AR140" s="179"/>
      <c r="AS140" s="179"/>
      <c r="AT140" s="179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8"/>
      <c r="BH140" s="98"/>
      <c r="BI140" s="98"/>
      <c r="BJ140" s="98"/>
      <c r="BK140" s="98"/>
      <c r="BL140" s="98"/>
      <c r="BM140" s="98"/>
      <c r="BN140" s="98"/>
      <c r="BO140" s="99"/>
      <c r="BP140" s="99"/>
      <c r="BQ140" s="99"/>
      <c r="BR140" s="99"/>
      <c r="BS140" s="94"/>
      <c r="BT140" s="94"/>
      <c r="BU140" s="94"/>
      <c r="BZ140" s="106"/>
      <c r="CA140" s="153"/>
    </row>
    <row r="141" spans="3:80" ht="16.5" customHeight="1">
      <c r="C141" s="581"/>
      <c r="D141" s="581"/>
      <c r="E141" s="621" t="str">
        <f>C182</f>
        <v>大西悠翔</v>
      </c>
      <c r="F141" s="622"/>
      <c r="G141" s="622"/>
      <c r="H141" s="622"/>
      <c r="I141" s="622"/>
      <c r="J141" s="622"/>
      <c r="K141" s="623" t="str">
        <f>D182</f>
        <v>川之江ｸﾗﾌﾞ</v>
      </c>
      <c r="L141" s="622"/>
      <c r="M141" s="622"/>
      <c r="N141" s="622"/>
      <c r="O141" s="622"/>
      <c r="P141" s="624"/>
      <c r="Q141" s="618"/>
      <c r="R141" s="619"/>
      <c r="S141" s="619"/>
      <c r="T141" s="620"/>
      <c r="U141" s="103"/>
      <c r="V141" s="103"/>
      <c r="W141" s="103"/>
      <c r="X141" s="103"/>
      <c r="Y141" s="103"/>
      <c r="Z141" s="103"/>
      <c r="AA141" s="103"/>
      <c r="AB141" s="99"/>
      <c r="AC141" s="99"/>
      <c r="AD141" s="99"/>
      <c r="AE141" s="94"/>
      <c r="AF141" s="94"/>
      <c r="AQ141" s="179"/>
      <c r="AR141" s="179"/>
      <c r="AS141" s="179"/>
      <c r="AT141" s="179"/>
      <c r="AU141" s="179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8"/>
      <c r="BI141" s="98"/>
      <c r="BJ141" s="98"/>
      <c r="BK141" s="98"/>
      <c r="BL141" s="98"/>
      <c r="BM141" s="98"/>
      <c r="BN141" s="98"/>
      <c r="BO141" s="98"/>
      <c r="BP141" s="99"/>
      <c r="BQ141" s="99"/>
      <c r="BR141" s="99"/>
      <c r="BS141" s="99"/>
      <c r="BT141" s="94"/>
      <c r="BU141" s="94"/>
      <c r="CA141" s="106"/>
      <c r="CB141" s="153"/>
    </row>
    <row r="142" spans="3:73" ht="1.5" customHeight="1" thickBot="1">
      <c r="C142" s="95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8"/>
      <c r="T142" s="98"/>
      <c r="U142" s="98"/>
      <c r="V142" s="98"/>
      <c r="W142" s="98"/>
      <c r="X142" s="98"/>
      <c r="Y142" s="98"/>
      <c r="Z142" s="98"/>
      <c r="AA142" s="99"/>
      <c r="AB142" s="99"/>
      <c r="AC142" s="99"/>
      <c r="AD142" s="94"/>
      <c r="AE142" s="94"/>
      <c r="AF142" s="94"/>
      <c r="BO142" s="94"/>
      <c r="BP142" s="94"/>
      <c r="BQ142" s="94"/>
      <c r="BR142" s="94"/>
      <c r="BS142" s="94"/>
      <c r="BT142" s="94"/>
      <c r="BU142" s="94"/>
    </row>
    <row r="143" spans="3:73" ht="12" customHeight="1">
      <c r="C143" s="487" t="s">
        <v>50</v>
      </c>
      <c r="D143" s="488"/>
      <c r="E143" s="491" t="str">
        <f>C145</f>
        <v>深川秀</v>
      </c>
      <c r="F143" s="446"/>
      <c r="G143" s="446"/>
      <c r="H143" s="492"/>
      <c r="I143" s="445" t="str">
        <f>C148</f>
        <v>大西慶季</v>
      </c>
      <c r="J143" s="446"/>
      <c r="K143" s="446"/>
      <c r="L143" s="492"/>
      <c r="M143" s="445" t="str">
        <f>C151</f>
        <v>参鍋太郎</v>
      </c>
      <c r="N143" s="446"/>
      <c r="O143" s="446"/>
      <c r="P143" s="492"/>
      <c r="Q143" s="445" t="str">
        <f>C154</f>
        <v>鈴木凱</v>
      </c>
      <c r="R143" s="446"/>
      <c r="S143" s="446"/>
      <c r="T143" s="492"/>
      <c r="U143" s="608" t="str">
        <f>C157</f>
        <v>宮内翔太</v>
      </c>
      <c r="V143" s="609"/>
      <c r="W143" s="609"/>
      <c r="X143" s="610"/>
      <c r="Y143" s="493" t="s">
        <v>0</v>
      </c>
      <c r="Z143" s="494"/>
      <c r="AA143" s="494"/>
      <c r="AB143" s="495"/>
      <c r="AC143" s="11"/>
      <c r="AD143" s="431" t="s">
        <v>2</v>
      </c>
      <c r="AE143" s="432"/>
      <c r="AF143" s="403" t="s">
        <v>3</v>
      </c>
      <c r="AG143" s="422"/>
      <c r="AH143" s="404"/>
      <c r="AI143" s="423" t="s">
        <v>4</v>
      </c>
      <c r="AJ143" s="424"/>
      <c r="AK143" s="425"/>
      <c r="BO143" s="94"/>
      <c r="BP143" s="94"/>
      <c r="BQ143" s="94"/>
      <c r="BR143" s="94"/>
      <c r="BS143" s="94"/>
      <c r="BT143" s="94"/>
      <c r="BU143" s="94"/>
    </row>
    <row r="144" spans="3:73" ht="12" customHeight="1" thickBot="1">
      <c r="C144" s="489"/>
      <c r="D144" s="490"/>
      <c r="E144" s="496" t="str">
        <f>C146</f>
        <v>松原大貴</v>
      </c>
      <c r="F144" s="419"/>
      <c r="G144" s="419"/>
      <c r="H144" s="420"/>
      <c r="I144" s="418" t="str">
        <f>C149</f>
        <v>関律稀</v>
      </c>
      <c r="J144" s="419"/>
      <c r="K144" s="419"/>
      <c r="L144" s="420"/>
      <c r="M144" s="418" t="str">
        <f>C152</f>
        <v>石川澄広</v>
      </c>
      <c r="N144" s="419"/>
      <c r="O144" s="419"/>
      <c r="P144" s="420"/>
      <c r="Q144" s="418" t="str">
        <f>C155</f>
        <v>井上諒</v>
      </c>
      <c r="R144" s="419"/>
      <c r="S144" s="419"/>
      <c r="T144" s="420"/>
      <c r="U144" s="605" t="str">
        <f>C158</f>
        <v>星川來輝</v>
      </c>
      <c r="V144" s="606"/>
      <c r="W144" s="606"/>
      <c r="X144" s="607"/>
      <c r="Y144" s="428" t="s">
        <v>1</v>
      </c>
      <c r="Z144" s="429"/>
      <c r="AA144" s="429"/>
      <c r="AB144" s="430"/>
      <c r="AC144" s="11"/>
      <c r="AD144" s="57" t="s">
        <v>5</v>
      </c>
      <c r="AE144" s="56" t="s">
        <v>6</v>
      </c>
      <c r="AF144" s="57" t="s">
        <v>17</v>
      </c>
      <c r="AG144" s="56" t="s">
        <v>7</v>
      </c>
      <c r="AH144" s="55" t="s">
        <v>8</v>
      </c>
      <c r="AI144" s="56" t="s">
        <v>17</v>
      </c>
      <c r="AJ144" s="56" t="s">
        <v>7</v>
      </c>
      <c r="AK144" s="55" t="s">
        <v>8</v>
      </c>
      <c r="BO144" s="94"/>
      <c r="BP144" s="94"/>
      <c r="BQ144" s="94"/>
      <c r="BR144" s="94"/>
      <c r="BS144" s="94"/>
      <c r="BT144" s="94"/>
      <c r="BU144" s="94"/>
    </row>
    <row r="145" spans="3:73" ht="12" customHeight="1">
      <c r="C145" s="118" t="s">
        <v>102</v>
      </c>
      <c r="D145" s="123" t="s">
        <v>42</v>
      </c>
      <c r="E145" s="534"/>
      <c r="F145" s="535"/>
      <c r="G145" s="535"/>
      <c r="H145" s="536"/>
      <c r="I145" s="38">
        <v>17</v>
      </c>
      <c r="J145" s="29" t="str">
        <f>IF(I145="","","-")</f>
        <v>-</v>
      </c>
      <c r="K145" s="37">
        <v>21</v>
      </c>
      <c r="L145" s="426" t="str">
        <f>IF(I145&lt;&gt;"",IF(I145&gt;K145,IF(I146&gt;K146,"○",IF(I147&gt;K147,"○","×")),IF(I146&gt;K146,IF(I147&gt;K147,"○","×"),"×")),"")</f>
        <v>×</v>
      </c>
      <c r="M145" s="38">
        <v>13</v>
      </c>
      <c r="N145" s="54" t="str">
        <f aca="true" t="shared" si="18" ref="N145:N150">IF(M145="","","-")</f>
        <v>-</v>
      </c>
      <c r="O145" s="53">
        <v>21</v>
      </c>
      <c r="P145" s="426" t="str">
        <f>IF(M145&lt;&gt;"",IF(M145&gt;O145,IF(M146&gt;O146,"○",IF(M147&gt;O147,"○","×")),IF(M146&gt;O146,IF(M147&gt;O147,"○","×"),"×")),"")</f>
        <v>×</v>
      </c>
      <c r="Q145" s="38">
        <v>21</v>
      </c>
      <c r="R145" s="54" t="str">
        <f aca="true" t="shared" si="19" ref="R145:R153">IF(Q145="","","-")</f>
        <v>-</v>
      </c>
      <c r="S145" s="53">
        <v>15</v>
      </c>
      <c r="T145" s="426" t="str">
        <f>IF(Q145&lt;&gt;"",IF(Q145&gt;S145,IF(Q146&gt;S146,"○",IF(Q147&gt;S147,"○","×")),IF(Q146&gt;S146,IF(Q147&gt;S147,"○","×"),"×")),"")</f>
        <v>×</v>
      </c>
      <c r="U145" s="250"/>
      <c r="V145" s="251">
        <f aca="true" t="shared" si="20" ref="V145:V156">IF(U145="","","-")</f>
      </c>
      <c r="W145" s="252"/>
      <c r="X145" s="433">
        <f>IF(U145&lt;&gt;"",IF(U145&gt;W145,IF(U146&gt;W146,"○",IF(U147&gt;W147,"○","×")),IF(U146&gt;W146,IF(U147&gt;W147,"○","×"),"×")),"")</f>
      </c>
      <c r="Y145" s="482" t="s">
        <v>178</v>
      </c>
      <c r="Z145" s="483"/>
      <c r="AA145" s="483"/>
      <c r="AB145" s="484"/>
      <c r="AC145" s="11"/>
      <c r="AD145" s="27"/>
      <c r="AE145" s="23"/>
      <c r="AF145" s="26"/>
      <c r="AG145" s="25"/>
      <c r="AH145" s="22"/>
      <c r="AI145" s="23"/>
      <c r="AJ145" s="23"/>
      <c r="AK145" s="22"/>
      <c r="BO145" s="94"/>
      <c r="BP145" s="94"/>
      <c r="BQ145" s="94"/>
      <c r="BR145" s="94"/>
      <c r="BS145" s="94"/>
      <c r="BT145" s="94"/>
      <c r="BU145" s="94"/>
    </row>
    <row r="146" spans="3:73" ht="12" customHeight="1">
      <c r="C146" s="118" t="s">
        <v>103</v>
      </c>
      <c r="D146" s="119" t="s">
        <v>42</v>
      </c>
      <c r="E146" s="537"/>
      <c r="F146" s="524"/>
      <c r="G146" s="524"/>
      <c r="H146" s="525"/>
      <c r="I146" s="38">
        <v>19</v>
      </c>
      <c r="J146" s="29" t="str">
        <f>IF(I146="","","-")</f>
        <v>-</v>
      </c>
      <c r="K146" s="52">
        <v>21</v>
      </c>
      <c r="L146" s="410"/>
      <c r="M146" s="38">
        <v>19</v>
      </c>
      <c r="N146" s="29" t="str">
        <f t="shared" si="18"/>
        <v>-</v>
      </c>
      <c r="O146" s="37">
        <v>21</v>
      </c>
      <c r="P146" s="410"/>
      <c r="Q146" s="38">
        <v>21</v>
      </c>
      <c r="R146" s="29" t="str">
        <f t="shared" si="19"/>
        <v>-</v>
      </c>
      <c r="S146" s="37">
        <v>23</v>
      </c>
      <c r="T146" s="410"/>
      <c r="U146" s="250"/>
      <c r="V146" s="238">
        <f t="shared" si="20"/>
      </c>
      <c r="W146" s="253"/>
      <c r="X146" s="434"/>
      <c r="Y146" s="463"/>
      <c r="Z146" s="464"/>
      <c r="AA146" s="464"/>
      <c r="AB146" s="465"/>
      <c r="AC146" s="11"/>
      <c r="AD146" s="27">
        <f>COUNTIF(E145:X147,"○")</f>
        <v>0</v>
      </c>
      <c r="AE146" s="23">
        <f>COUNTIF(E145:X147,"×")</f>
        <v>3</v>
      </c>
      <c r="AF146" s="26">
        <f>(IF((E145&gt;G145),1,0))+(IF((E146&gt;G146),1,0))+(IF((E147&gt;G147),1,0))+(IF((I145&gt;K145),1,0))+(IF((I146&gt;K146),1,0))+(IF((I147&gt;K147),1,0))+(IF((M145&gt;O145),1,0))+(IF((M146&gt;O146),1,0))+(IF((M147&gt;O147),1,0))+(IF((Q145&gt;S145),1,0))+(IF((Q146&gt;S146),1,0))+(IF((Q147&gt;S147),1,0))+(IF((U145&gt;W145),1,0))+(IF((U146&gt;W146),1,0))+(IF((U147&gt;W147),1,0))</f>
        <v>1</v>
      </c>
      <c r="AG146" s="25">
        <f>(IF((E145&lt;G145),1,0))+(IF((E146&lt;G146),1,0))+(IF((E147&lt;G147),1,0))+(IF((I145&lt;K145),1,0))+(IF((I146&lt;K146),1,0))+(IF((I147&lt;K147),1,0))+(IF((M145&lt;O145),1,0))+(IF((M146&lt;O146),1,0))+(IF((M147&lt;O147),1,0))+(IF((Q145&lt;S145),1,0))+(IF((Q146&lt;S146),1,0))+(IF((Q147&lt;S147),1,0))+(IF((U145&lt;W145),1,0))+(IF((U146&lt;W146),1,0))+(IF((U147&lt;W147),1,0))</f>
        <v>6</v>
      </c>
      <c r="AH146" s="24">
        <f>AF146-AG146</f>
        <v>-5</v>
      </c>
      <c r="AI146" s="23">
        <f>SUM(E145:E147,I145:I147,M145:M147,Q145:Q147,U145:U147)</f>
        <v>131</v>
      </c>
      <c r="AJ146" s="23">
        <f>SUM(G145:G147,K145:K147,O145:O147,S145:S147,W145:W147)</f>
        <v>145</v>
      </c>
      <c r="AK146" s="22">
        <f>AI146-AJ146</f>
        <v>-14</v>
      </c>
      <c r="AQ146" s="98"/>
      <c r="AR146" s="99"/>
      <c r="AS146" s="99"/>
      <c r="BO146" s="94"/>
      <c r="BP146" s="94"/>
      <c r="BQ146" s="94"/>
      <c r="BR146" s="94"/>
      <c r="BS146" s="94"/>
      <c r="BT146" s="94"/>
      <c r="BU146" s="94"/>
    </row>
    <row r="147" spans="3:73" ht="12" customHeight="1">
      <c r="C147" s="125"/>
      <c r="D147" s="122"/>
      <c r="E147" s="538"/>
      <c r="F147" s="527"/>
      <c r="G147" s="527"/>
      <c r="H147" s="528"/>
      <c r="I147" s="49"/>
      <c r="J147" s="29">
        <f>IF(I147="","","-")</f>
      </c>
      <c r="K147" s="47"/>
      <c r="L147" s="411"/>
      <c r="M147" s="49"/>
      <c r="N147" s="48">
        <f t="shared" si="18"/>
      </c>
      <c r="O147" s="47"/>
      <c r="P147" s="410"/>
      <c r="Q147" s="38">
        <v>21</v>
      </c>
      <c r="R147" s="29" t="str">
        <f t="shared" si="19"/>
        <v>-</v>
      </c>
      <c r="S147" s="37">
        <v>23</v>
      </c>
      <c r="T147" s="410"/>
      <c r="U147" s="250"/>
      <c r="V147" s="238">
        <f t="shared" si="20"/>
      </c>
      <c r="W147" s="253"/>
      <c r="X147" s="434"/>
      <c r="Y147" s="10">
        <f>AD146</f>
        <v>0</v>
      </c>
      <c r="Z147" s="9" t="s">
        <v>9</v>
      </c>
      <c r="AA147" s="9">
        <f>AE146</f>
        <v>3</v>
      </c>
      <c r="AB147" s="8" t="s">
        <v>6</v>
      </c>
      <c r="AC147" s="11"/>
      <c r="AD147" s="27"/>
      <c r="AE147" s="23"/>
      <c r="AF147" s="26"/>
      <c r="AG147" s="25"/>
      <c r="AH147" s="22"/>
      <c r="AI147" s="23"/>
      <c r="AJ147" s="23"/>
      <c r="AK147" s="22"/>
      <c r="AQ147" s="98"/>
      <c r="AR147" s="99"/>
      <c r="AS147" s="99"/>
      <c r="BO147" s="94"/>
      <c r="BP147" s="94"/>
      <c r="BQ147" s="94"/>
      <c r="BR147" s="94"/>
      <c r="BS147" s="94"/>
      <c r="BT147" s="94"/>
      <c r="BU147" s="94"/>
    </row>
    <row r="148" spans="3:73" ht="12" customHeight="1">
      <c r="C148" s="126" t="s">
        <v>36</v>
      </c>
      <c r="D148" s="141" t="s">
        <v>31</v>
      </c>
      <c r="E148" s="31">
        <f>IF(K145="","",K145)</f>
        <v>21</v>
      </c>
      <c r="F148" s="29" t="str">
        <f aca="true" t="shared" si="21" ref="F148:F159">IF(E148="","","-")</f>
        <v>-</v>
      </c>
      <c r="G148" s="28">
        <f>IF(I145="","",I145)</f>
        <v>17</v>
      </c>
      <c r="H148" s="415" t="str">
        <f>IF(L145="","",IF(L145="○","×",IF(L145="×","○")))</f>
        <v>○</v>
      </c>
      <c r="I148" s="520"/>
      <c r="J148" s="521"/>
      <c r="K148" s="521"/>
      <c r="L148" s="522"/>
      <c r="M148" s="38">
        <v>21</v>
      </c>
      <c r="N148" s="29" t="str">
        <f t="shared" si="18"/>
        <v>-</v>
      </c>
      <c r="O148" s="37">
        <v>19</v>
      </c>
      <c r="P148" s="409" t="str">
        <f>IF(M148&lt;&gt;"",IF(M148&gt;O148,IF(M149&gt;O149,"○",IF(M150&gt;O150,"○","×")),IF(M149&gt;O149,IF(M150&gt;O150,"○","×"),"×")),"")</f>
        <v>○</v>
      </c>
      <c r="Q148" s="40">
        <v>21</v>
      </c>
      <c r="R148" s="33" t="str">
        <f t="shared" si="19"/>
        <v>-</v>
      </c>
      <c r="S148" s="39">
        <v>13</v>
      </c>
      <c r="T148" s="409" t="str">
        <f>IF(Q148&lt;&gt;"",IF(Q148&gt;S148,IF(Q149&gt;S149,"○",IF(Q150&gt;S150,"○","×")),IF(Q149&gt;S149,IF(Q150&gt;S150,"○","×"),"×")),"")</f>
        <v>○</v>
      </c>
      <c r="U148" s="254"/>
      <c r="V148" s="232">
        <f t="shared" si="20"/>
      </c>
      <c r="W148" s="255"/>
      <c r="X148" s="604">
        <f>IF(U148&lt;&gt;"",IF(U148&gt;W148,IF(U149&gt;W149,"○",IF(U150&gt;W150,"○","×")),IF(U149&gt;W149,IF(U150&gt;W150,"○","×"),"×")),"")</f>
      </c>
      <c r="Y148" s="460" t="s">
        <v>179</v>
      </c>
      <c r="Z148" s="461"/>
      <c r="AA148" s="461"/>
      <c r="AB148" s="462"/>
      <c r="AC148" s="11"/>
      <c r="AD148" s="45"/>
      <c r="AE148" s="42"/>
      <c r="AF148" s="44"/>
      <c r="AG148" s="43"/>
      <c r="AH148" s="41"/>
      <c r="AI148" s="42"/>
      <c r="AJ148" s="42"/>
      <c r="AK148" s="41"/>
      <c r="AQ148" s="98"/>
      <c r="AR148" s="99"/>
      <c r="AS148" s="99"/>
      <c r="BO148" s="94"/>
      <c r="BP148" s="94"/>
      <c r="BQ148" s="94"/>
      <c r="BR148" s="94"/>
      <c r="BS148" s="94"/>
      <c r="BT148" s="94"/>
      <c r="BU148" s="94"/>
    </row>
    <row r="149" spans="3:73" ht="12" customHeight="1">
      <c r="C149" s="125" t="s">
        <v>104</v>
      </c>
      <c r="D149" s="119" t="s">
        <v>31</v>
      </c>
      <c r="E149" s="31">
        <f>IF(K146="","",K146)</f>
        <v>21</v>
      </c>
      <c r="F149" s="29" t="str">
        <f t="shared" si="21"/>
        <v>-</v>
      </c>
      <c r="G149" s="28">
        <f>IF(I146="","",I146)</f>
        <v>19</v>
      </c>
      <c r="H149" s="416" t="str">
        <f>IF(J146="","",J146)</f>
        <v>-</v>
      </c>
      <c r="I149" s="523"/>
      <c r="J149" s="524"/>
      <c r="K149" s="524"/>
      <c r="L149" s="525"/>
      <c r="M149" s="38">
        <v>21</v>
      </c>
      <c r="N149" s="29" t="str">
        <f t="shared" si="18"/>
        <v>-</v>
      </c>
      <c r="O149" s="37">
        <v>19</v>
      </c>
      <c r="P149" s="410"/>
      <c r="Q149" s="38">
        <v>21</v>
      </c>
      <c r="R149" s="29" t="str">
        <f t="shared" si="19"/>
        <v>-</v>
      </c>
      <c r="S149" s="37">
        <v>13</v>
      </c>
      <c r="T149" s="410"/>
      <c r="U149" s="250"/>
      <c r="V149" s="238">
        <f t="shared" si="20"/>
      </c>
      <c r="W149" s="253"/>
      <c r="X149" s="434"/>
      <c r="Y149" s="463"/>
      <c r="Z149" s="464"/>
      <c r="AA149" s="464"/>
      <c r="AB149" s="465"/>
      <c r="AC149" s="11"/>
      <c r="AD149" s="27">
        <f>COUNTIF(E148:X150,"○")</f>
        <v>3</v>
      </c>
      <c r="AE149" s="23">
        <f>COUNTIF(E148:X150,"×")</f>
        <v>0</v>
      </c>
      <c r="AF149" s="26">
        <f>(IF((E148&gt;G148),1,0))+(IF((E149&gt;G149),1,0))+(IF((E150&gt;G150),1,0))+(IF((I148&gt;K148),1,0))+(IF((I149&gt;K149),1,0))+(IF((I150&gt;K150),1,0))+(IF((M148&gt;O148),1,0))+(IF((M149&gt;O149),1,0))+(IF((M150&gt;O150),1,0))+(IF((Q148&gt;S148),1,0))+(IF((Q149&gt;S149),1,0))+(IF((Q150&gt;S150),1,0))+(IF((U148&gt;W148),1,0))+(IF((U149&gt;W149),1,0))+(IF((U150&gt;W150),1,0))</f>
        <v>6</v>
      </c>
      <c r="AG149" s="25">
        <f>(IF((E148&lt;G148),1,0))+(IF((E149&lt;G149),1,0))+(IF((E150&lt;G150),1,0))+(IF((I148&lt;K148),1,0))+(IF((I149&lt;K149),1,0))+(IF((I150&lt;K150),1,0))+(IF((M148&lt;O148),1,0))+(IF((M149&lt;O149),1,0))+(IF((M150&lt;O150),1,0))+(IF((Q148&lt;S148),1,0))+(IF((Q149&lt;S149),1,0))+(IF((Q150&lt;S150),1,0))+(IF((U148&lt;W148),1,0))+(IF((U149&lt;W149),1,0))+(IF((U150&lt;W150),1,0))</f>
        <v>0</v>
      </c>
      <c r="AH149" s="24">
        <f>AF149-AG149</f>
        <v>6</v>
      </c>
      <c r="AI149" s="23">
        <f>SUM(E148:E150,I148:I150,M148:M150,Q148:Q150,U148:U150)</f>
        <v>126</v>
      </c>
      <c r="AJ149" s="23">
        <f>SUM(G148:G150,K148:K150,O148:O150,S148:S150,W148:W150)</f>
        <v>100</v>
      </c>
      <c r="AK149" s="22">
        <f>AI149-AJ149</f>
        <v>26</v>
      </c>
      <c r="AQ149" s="98"/>
      <c r="AR149" s="99"/>
      <c r="AS149" s="99"/>
      <c r="BO149" s="94"/>
      <c r="BP149" s="94"/>
      <c r="BQ149" s="94"/>
      <c r="BR149" s="94"/>
      <c r="BS149" s="94"/>
      <c r="BT149" s="94"/>
      <c r="BU149" s="94"/>
    </row>
    <row r="150" spans="3:73" ht="12" customHeight="1">
      <c r="C150" s="121"/>
      <c r="D150" s="124"/>
      <c r="E150" s="51">
        <f>IF(K147="","",K147)</f>
      </c>
      <c r="F150" s="29">
        <f t="shared" si="21"/>
      </c>
      <c r="G150" s="50">
        <f>IF(I147="","",I147)</f>
      </c>
      <c r="H150" s="519">
        <f>IF(J147="","",J147)</f>
      </c>
      <c r="I150" s="526"/>
      <c r="J150" s="527"/>
      <c r="K150" s="527"/>
      <c r="L150" s="528"/>
      <c r="M150" s="49"/>
      <c r="N150" s="29">
        <f t="shared" si="18"/>
      </c>
      <c r="O150" s="47"/>
      <c r="P150" s="411"/>
      <c r="Q150" s="49"/>
      <c r="R150" s="48">
        <f t="shared" si="19"/>
      </c>
      <c r="S150" s="47"/>
      <c r="T150" s="411"/>
      <c r="U150" s="256"/>
      <c r="V150" s="257">
        <f t="shared" si="20"/>
      </c>
      <c r="W150" s="258"/>
      <c r="X150" s="434"/>
      <c r="Y150" s="10">
        <f>AD149</f>
        <v>3</v>
      </c>
      <c r="Z150" s="9" t="s">
        <v>9</v>
      </c>
      <c r="AA150" s="9">
        <f>AE149</f>
        <v>0</v>
      </c>
      <c r="AB150" s="8" t="s">
        <v>6</v>
      </c>
      <c r="AC150" s="11"/>
      <c r="AD150" s="16"/>
      <c r="AE150" s="13"/>
      <c r="AF150" s="15"/>
      <c r="AG150" s="14"/>
      <c r="AH150" s="12"/>
      <c r="AI150" s="13"/>
      <c r="AJ150" s="13"/>
      <c r="AK150" s="12"/>
      <c r="AQ150" s="98"/>
      <c r="AR150" s="99"/>
      <c r="AS150" s="99"/>
      <c r="BO150" s="94"/>
      <c r="BP150" s="94"/>
      <c r="BQ150" s="94"/>
      <c r="BR150" s="94"/>
      <c r="BS150" s="94"/>
      <c r="BT150" s="94"/>
      <c r="BU150" s="94"/>
    </row>
    <row r="151" spans="3:73" ht="12" customHeight="1">
      <c r="C151" s="118" t="s">
        <v>54</v>
      </c>
      <c r="D151" s="119" t="s">
        <v>182</v>
      </c>
      <c r="E151" s="31">
        <f>IF(O145="","",O145)</f>
        <v>21</v>
      </c>
      <c r="F151" s="33" t="str">
        <f t="shared" si="21"/>
        <v>-</v>
      </c>
      <c r="G151" s="28">
        <f>IF(M145="","",M145)</f>
        <v>13</v>
      </c>
      <c r="H151" s="415" t="str">
        <f>IF(P145="","",IF(P145="○","×",IF(P145="×","○")))</f>
        <v>○</v>
      </c>
      <c r="I151" s="30">
        <f>IF(O148="","",O148)</f>
        <v>19</v>
      </c>
      <c r="J151" s="29" t="str">
        <f aca="true" t="shared" si="22" ref="J151:J159">IF(I151="","","-")</f>
        <v>-</v>
      </c>
      <c r="K151" s="28">
        <f>IF(M148="","",M148)</f>
        <v>21</v>
      </c>
      <c r="L151" s="415" t="str">
        <f>IF(P148="","",IF(P148="○","×",IF(P148="×","○")))</f>
        <v>×</v>
      </c>
      <c r="M151" s="520"/>
      <c r="N151" s="521"/>
      <c r="O151" s="521"/>
      <c r="P151" s="522"/>
      <c r="Q151" s="38">
        <v>17</v>
      </c>
      <c r="R151" s="29" t="str">
        <f t="shared" si="19"/>
        <v>-</v>
      </c>
      <c r="S151" s="37">
        <v>21</v>
      </c>
      <c r="T151" s="410" t="str">
        <f>IF(Q151&lt;&gt;"",IF(Q151&gt;S151,IF(Q152&gt;S152,"○",IF(Q153&gt;S153,"○","×")),IF(Q152&gt;S152,IF(Q153&gt;S153,"○","×"),"×")),"")</f>
        <v>○</v>
      </c>
      <c r="U151" s="250"/>
      <c r="V151" s="238">
        <f t="shared" si="20"/>
      </c>
      <c r="W151" s="253"/>
      <c r="X151" s="604">
        <f>IF(U151&lt;&gt;"",IF(U151&gt;W151,IF(U152&gt;W152,"○",IF(U153&gt;W153,"○","×")),IF(U152&gt;W152,IF(U153&gt;W153,"○","×"),"×")),"")</f>
      </c>
      <c r="Y151" s="460" t="s">
        <v>180</v>
      </c>
      <c r="Z151" s="461"/>
      <c r="AA151" s="461"/>
      <c r="AB151" s="462"/>
      <c r="AC151" s="11"/>
      <c r="AD151" s="27"/>
      <c r="AE151" s="23"/>
      <c r="AF151" s="26"/>
      <c r="AG151" s="25"/>
      <c r="AH151" s="22"/>
      <c r="AI151" s="23"/>
      <c r="AJ151" s="23"/>
      <c r="AK151" s="22"/>
      <c r="AQ151" s="98"/>
      <c r="AR151" s="99"/>
      <c r="AS151" s="99"/>
      <c r="BO151" s="94"/>
      <c r="BP151" s="94"/>
      <c r="BQ151" s="94"/>
      <c r="BR151" s="94"/>
      <c r="BS151" s="94"/>
      <c r="BT151" s="94"/>
      <c r="BU151" s="94"/>
    </row>
    <row r="152" spans="3:73" ht="12" customHeight="1">
      <c r="C152" s="118" t="s">
        <v>105</v>
      </c>
      <c r="D152" s="119" t="s">
        <v>43</v>
      </c>
      <c r="E152" s="31">
        <f>IF(O146="","",O146)</f>
        <v>21</v>
      </c>
      <c r="F152" s="29" t="str">
        <f t="shared" si="21"/>
        <v>-</v>
      </c>
      <c r="G152" s="28">
        <f>IF(M146="","",M146)</f>
        <v>19</v>
      </c>
      <c r="H152" s="416">
        <f>IF(J149="","",J149)</f>
      </c>
      <c r="I152" s="30">
        <f>IF(O149="","",O149)</f>
        <v>19</v>
      </c>
      <c r="J152" s="29" t="str">
        <f t="shared" si="22"/>
        <v>-</v>
      </c>
      <c r="K152" s="28">
        <f>IF(M149="","",M149)</f>
        <v>21</v>
      </c>
      <c r="L152" s="416" t="str">
        <f>IF(N149="","",N149)</f>
        <v>-</v>
      </c>
      <c r="M152" s="523"/>
      <c r="N152" s="524"/>
      <c r="O152" s="524"/>
      <c r="P152" s="525"/>
      <c r="Q152" s="38">
        <v>21</v>
      </c>
      <c r="R152" s="29" t="str">
        <f t="shared" si="19"/>
        <v>-</v>
      </c>
      <c r="S152" s="37">
        <v>11</v>
      </c>
      <c r="T152" s="410"/>
      <c r="U152" s="250"/>
      <c r="V152" s="238">
        <f t="shared" si="20"/>
      </c>
      <c r="W152" s="253"/>
      <c r="X152" s="434"/>
      <c r="Y152" s="463"/>
      <c r="Z152" s="464"/>
      <c r="AA152" s="464"/>
      <c r="AB152" s="465"/>
      <c r="AC152" s="11"/>
      <c r="AD152" s="27">
        <f>COUNTIF(E151:X153,"○")</f>
        <v>2</v>
      </c>
      <c r="AE152" s="23">
        <f>COUNTIF(E151:X153,"×")</f>
        <v>1</v>
      </c>
      <c r="AF152" s="26">
        <f>(IF((E151&gt;G151),1,0))+(IF((E152&gt;G152),1,0))+(IF((E153&gt;G153),1,0))+(IF((I151&gt;K151),1,0))+(IF((I152&gt;K152),1,0))+(IF((I153&gt;K153),1,0))+(IF((M151&gt;O151),1,0))+(IF((M152&gt;O152),1,0))+(IF((M153&gt;O153),1,0))+(IF((Q151&gt;S151),1,0))+(IF((Q152&gt;S152),1,0))+(IF((Q153&gt;S153),1,0))+(IF((U151&gt;W151),1,0))+(IF((U152&gt;W152),1,0))+(IF((U153&gt;W153),1,0))</f>
        <v>4</v>
      </c>
      <c r="AG152" s="25">
        <f>(IF((E151&lt;G151),1,0))+(IF((E152&lt;G152),1,0))+(IF((E153&lt;G153),1,0))+(IF((I151&lt;K151),1,0))+(IF((I152&lt;K152),1,0))+(IF((I153&lt;K153),1,0))+(IF((M151&lt;O151),1,0))+(IF((M152&lt;O152),1,0))+(IF((M153&lt;O153),1,0))+(IF((Q151&lt;S151),1,0))+(IF((Q152&lt;S152),1,0))+(IF((Q153&lt;S153),1,0))+(IF((U151&lt;W151),1,0))+(IF((U152&lt;W152),1,0))+(IF((U153&lt;W153),1,0))</f>
        <v>3</v>
      </c>
      <c r="AH152" s="24">
        <f>AF152-AG152</f>
        <v>1</v>
      </c>
      <c r="AI152" s="23">
        <f>SUM(E151:E153,I151:I153,M151:M153,Q151:Q153,U151:U153)</f>
        <v>139</v>
      </c>
      <c r="AJ152" s="23">
        <f>SUM(G151:G153,K151:K153,O151:O153,S151:S153,W151:W153)</f>
        <v>120</v>
      </c>
      <c r="AK152" s="22">
        <f>AI152-AJ152</f>
        <v>19</v>
      </c>
      <c r="AQ152" s="98"/>
      <c r="AR152" s="99"/>
      <c r="AS152" s="99"/>
      <c r="BO152" s="94"/>
      <c r="BP152" s="94"/>
      <c r="BQ152" s="94"/>
      <c r="BR152" s="94"/>
      <c r="BS152" s="94"/>
      <c r="BT152" s="94"/>
      <c r="BU152" s="94"/>
    </row>
    <row r="153" spans="3:73" ht="12" customHeight="1">
      <c r="C153" s="121"/>
      <c r="D153" s="122"/>
      <c r="E153" s="31">
        <f>IF(O147="","",O147)</f>
      </c>
      <c r="F153" s="29">
        <f t="shared" si="21"/>
      </c>
      <c r="G153" s="28">
        <f>IF(M147="","",M147)</f>
      </c>
      <c r="H153" s="416">
        <f>IF(J150="","",J150)</f>
      </c>
      <c r="I153" s="30">
        <f>IF(O150="","",O150)</f>
      </c>
      <c r="J153" s="29">
        <f t="shared" si="22"/>
      </c>
      <c r="K153" s="28">
        <f>IF(M150="","",M150)</f>
      </c>
      <c r="L153" s="416">
        <f>IF(N150="","",N150)</f>
      </c>
      <c r="M153" s="523"/>
      <c r="N153" s="524"/>
      <c r="O153" s="524"/>
      <c r="P153" s="525"/>
      <c r="Q153" s="38">
        <v>21</v>
      </c>
      <c r="R153" s="29" t="str">
        <f t="shared" si="19"/>
        <v>-</v>
      </c>
      <c r="S153" s="37">
        <v>14</v>
      </c>
      <c r="T153" s="411"/>
      <c r="U153" s="250"/>
      <c r="V153" s="238">
        <f t="shared" si="20"/>
      </c>
      <c r="W153" s="253"/>
      <c r="X153" s="603"/>
      <c r="Y153" s="10">
        <f>AD152</f>
        <v>2</v>
      </c>
      <c r="Z153" s="9" t="s">
        <v>9</v>
      </c>
      <c r="AA153" s="9">
        <f>AE152</f>
        <v>1</v>
      </c>
      <c r="AB153" s="8" t="s">
        <v>6</v>
      </c>
      <c r="AC153" s="11"/>
      <c r="AD153" s="27"/>
      <c r="AE153" s="23"/>
      <c r="AF153" s="26"/>
      <c r="AG153" s="25"/>
      <c r="AH153" s="22"/>
      <c r="AI153" s="23"/>
      <c r="AJ153" s="23"/>
      <c r="AK153" s="22"/>
      <c r="AQ153" s="98"/>
      <c r="AR153" s="99"/>
      <c r="AS153" s="99"/>
      <c r="BO153" s="94"/>
      <c r="BP153" s="94"/>
      <c r="BQ153" s="94"/>
      <c r="BR153" s="94"/>
      <c r="BS153" s="94"/>
      <c r="BT153" s="94"/>
      <c r="BU153" s="94"/>
    </row>
    <row r="154" spans="3:73" ht="12" customHeight="1">
      <c r="C154" s="118" t="s">
        <v>106</v>
      </c>
      <c r="D154" s="141" t="s">
        <v>42</v>
      </c>
      <c r="E154" s="35">
        <f>IF(S145="","",S145)</f>
        <v>15</v>
      </c>
      <c r="F154" s="33" t="str">
        <f t="shared" si="21"/>
        <v>-</v>
      </c>
      <c r="G154" s="32">
        <f>IF(Q145="","",Q145)</f>
        <v>21</v>
      </c>
      <c r="H154" s="541" t="str">
        <f>IF(T145="","",IF(T145="○","×",IF(T145="×","○")))</f>
        <v>○</v>
      </c>
      <c r="I154" s="34">
        <f>IF(S148="","",S148)</f>
        <v>13</v>
      </c>
      <c r="J154" s="33" t="str">
        <f t="shared" si="22"/>
        <v>-</v>
      </c>
      <c r="K154" s="32">
        <f>IF(Q148="","",Q148)</f>
        <v>21</v>
      </c>
      <c r="L154" s="415" t="str">
        <f>IF(T148="","",IF(T148="○","×",IF(T148="×","○")))</f>
        <v>×</v>
      </c>
      <c r="M154" s="32">
        <f>IF(S151="","",S151)</f>
        <v>21</v>
      </c>
      <c r="N154" s="33" t="str">
        <f aca="true" t="shared" si="23" ref="N154:N159">IF(M154="","","-")</f>
        <v>-</v>
      </c>
      <c r="O154" s="32">
        <f>IF(Q151="","",Q151)</f>
        <v>17</v>
      </c>
      <c r="P154" s="415" t="str">
        <f>IF(T151="","",IF(T151="○","×",IF(T151="×","○")))</f>
        <v>×</v>
      </c>
      <c r="Q154" s="520"/>
      <c r="R154" s="521"/>
      <c r="S154" s="521"/>
      <c r="T154" s="522"/>
      <c r="U154" s="254"/>
      <c r="V154" s="232">
        <f t="shared" si="20"/>
      </c>
      <c r="W154" s="255"/>
      <c r="X154" s="434">
        <f>IF(U154&lt;&gt;"",IF(U154&gt;W154,IF(U155&gt;W155,"○",IF(U156&gt;W156,"○","×")),IF(U155&gt;W155,IF(U156&gt;W156,"○","×"),"×")),"")</f>
      </c>
      <c r="Y154" s="460" t="s">
        <v>181</v>
      </c>
      <c r="Z154" s="461"/>
      <c r="AA154" s="461"/>
      <c r="AB154" s="462"/>
      <c r="AC154" s="11"/>
      <c r="AD154" s="45"/>
      <c r="AE154" s="42"/>
      <c r="AF154" s="44"/>
      <c r="AG154" s="43"/>
      <c r="AH154" s="41"/>
      <c r="AI154" s="42"/>
      <c r="AJ154" s="42"/>
      <c r="AK154" s="41"/>
      <c r="AQ154" s="98"/>
      <c r="AR154" s="99"/>
      <c r="AS154" s="99"/>
      <c r="BO154" s="94"/>
      <c r="BP154" s="94"/>
      <c r="BQ154" s="94"/>
      <c r="BR154" s="94"/>
      <c r="BS154" s="94"/>
      <c r="BT154" s="94"/>
      <c r="BU154" s="94"/>
    </row>
    <row r="155" spans="3:73" ht="12" customHeight="1">
      <c r="C155" s="118" t="s">
        <v>61</v>
      </c>
      <c r="D155" s="119" t="s">
        <v>42</v>
      </c>
      <c r="E155" s="31">
        <f>IF(S146="","",S146)</f>
        <v>23</v>
      </c>
      <c r="F155" s="29" t="str">
        <f t="shared" si="21"/>
        <v>-</v>
      </c>
      <c r="G155" s="28">
        <f>IF(Q146="","",Q146)</f>
        <v>21</v>
      </c>
      <c r="H155" s="542" t="str">
        <f>IF(J152="","",J152)</f>
        <v>-</v>
      </c>
      <c r="I155" s="30">
        <f>IF(S149="","",S149)</f>
        <v>13</v>
      </c>
      <c r="J155" s="29" t="str">
        <f t="shared" si="22"/>
        <v>-</v>
      </c>
      <c r="K155" s="28">
        <f>IF(Q149="","",Q149)</f>
        <v>21</v>
      </c>
      <c r="L155" s="416">
        <f>IF(N152="","",N152)</f>
      </c>
      <c r="M155" s="28">
        <f>IF(S152="","",S152)</f>
        <v>11</v>
      </c>
      <c r="N155" s="29" t="str">
        <f t="shared" si="23"/>
        <v>-</v>
      </c>
      <c r="O155" s="28">
        <f>IF(Q152="","",Q152)</f>
        <v>21</v>
      </c>
      <c r="P155" s="416" t="str">
        <f>IF(R152="","",R152)</f>
        <v>-</v>
      </c>
      <c r="Q155" s="523"/>
      <c r="R155" s="524"/>
      <c r="S155" s="524"/>
      <c r="T155" s="525"/>
      <c r="U155" s="250"/>
      <c r="V155" s="238">
        <f t="shared" si="20"/>
      </c>
      <c r="W155" s="253"/>
      <c r="X155" s="434"/>
      <c r="Y155" s="463"/>
      <c r="Z155" s="464"/>
      <c r="AA155" s="464"/>
      <c r="AB155" s="465"/>
      <c r="AC155" s="11"/>
      <c r="AD155" s="27">
        <f>COUNTIF(E154:X156,"○")</f>
        <v>1</v>
      </c>
      <c r="AE155" s="23">
        <f>COUNTIF(E154:X156,"×")</f>
        <v>2</v>
      </c>
      <c r="AF155" s="26">
        <f>(IF((E154&gt;G154),1,0))+(IF((E155&gt;G155),1,0))+(IF((E156&gt;G156),1,0))+(IF((I154&gt;K154),1,0))+(IF((I155&gt;K155),1,0))+(IF((I156&gt;K156),1,0))+(IF((M154&gt;O154),1,0))+(IF((M155&gt;O155),1,0))+(IF((M156&gt;O156),1,0))+(IF((Q154&gt;S154),1,0))+(IF((Q155&gt;S155),1,0))+(IF((Q156&gt;S156),1,0))+(IF((U154&gt;W154),1,0))+(IF((U155&gt;W155),1,0))+(IF((U156&gt;W156),1,0))</f>
        <v>3</v>
      </c>
      <c r="AG155" s="25">
        <f>(IF((E154&lt;G154),1,0))+(IF((E155&lt;G155),1,0))+(IF((E156&lt;G156),1,0))+(IF((I154&lt;K154),1,0))+(IF((I155&lt;K155),1,0))+(IF((I156&lt;K156),1,0))+(IF((M154&lt;O154),1,0))+(IF((M155&lt;O155),1,0))+(IF((M156&lt;O156),1,0))+(IF((Q154&lt;S154),1,0))+(IF((Q155&lt;S155),1,0))+(IF((Q156&lt;S156),1,0))+(IF((U154&lt;W154),1,0))+(IF((U155&lt;W155),1,0))+(IF((U156&lt;W156),1,0))</f>
        <v>5</v>
      </c>
      <c r="AH155" s="24">
        <f>AF155-AG155</f>
        <v>-2</v>
      </c>
      <c r="AI155" s="23">
        <f>SUM(E154:E156,I154:I156,M154:M156,Q154:Q156,U154:U156)</f>
        <v>133</v>
      </c>
      <c r="AJ155" s="23">
        <f>SUM(G154:G156,K154:K156,O154:O156,S154:S156,W154:W156)</f>
        <v>164</v>
      </c>
      <c r="AK155" s="22">
        <f>AI155-AJ155</f>
        <v>-31</v>
      </c>
      <c r="AR155" s="106"/>
      <c r="AS155" s="153"/>
      <c r="BO155" s="94"/>
      <c r="BP155" s="94"/>
      <c r="BQ155" s="94"/>
      <c r="BR155" s="94"/>
      <c r="BS155" s="94"/>
      <c r="BT155" s="94"/>
      <c r="BU155" s="94"/>
    </row>
    <row r="156" spans="3:73" ht="12" customHeight="1">
      <c r="C156" s="121"/>
      <c r="D156" s="124"/>
      <c r="E156" s="31">
        <f>IF(S147="","",S147)</f>
        <v>23</v>
      </c>
      <c r="F156" s="29" t="str">
        <f t="shared" si="21"/>
        <v>-</v>
      </c>
      <c r="G156" s="28">
        <f>IF(Q147="","",Q147)</f>
        <v>21</v>
      </c>
      <c r="H156" s="542">
        <f>IF(J153="","",J153)</f>
      </c>
      <c r="I156" s="30">
        <f>IF(S150="","",S150)</f>
      </c>
      <c r="J156" s="29">
        <f t="shared" si="22"/>
      </c>
      <c r="K156" s="28">
        <f>IF(Q150="","",Q150)</f>
      </c>
      <c r="L156" s="416">
        <f>IF(N153="","",N153)</f>
      </c>
      <c r="M156" s="28">
        <f>IF(S153="","",S153)</f>
        <v>14</v>
      </c>
      <c r="N156" s="29" t="str">
        <f t="shared" si="23"/>
        <v>-</v>
      </c>
      <c r="O156" s="28">
        <f>IF(Q153="","",Q153)</f>
        <v>21</v>
      </c>
      <c r="P156" s="416" t="str">
        <f>IF(R153="","",R153)</f>
        <v>-</v>
      </c>
      <c r="Q156" s="523"/>
      <c r="R156" s="524"/>
      <c r="S156" s="524"/>
      <c r="T156" s="525"/>
      <c r="U156" s="250"/>
      <c r="V156" s="238">
        <f t="shared" si="20"/>
      </c>
      <c r="W156" s="253"/>
      <c r="X156" s="603"/>
      <c r="Y156" s="10">
        <f>AD155</f>
        <v>1</v>
      </c>
      <c r="Z156" s="9" t="s">
        <v>9</v>
      </c>
      <c r="AA156" s="9">
        <f>AE155</f>
        <v>2</v>
      </c>
      <c r="AB156" s="8" t="s">
        <v>6</v>
      </c>
      <c r="AC156" s="11"/>
      <c r="AD156" s="16"/>
      <c r="AE156" s="13"/>
      <c r="AF156" s="15"/>
      <c r="AG156" s="14"/>
      <c r="AH156" s="12"/>
      <c r="AI156" s="13"/>
      <c r="AJ156" s="13"/>
      <c r="AK156" s="12"/>
      <c r="BO156" s="94"/>
      <c r="BP156" s="94"/>
      <c r="BQ156" s="94"/>
      <c r="BR156" s="94"/>
      <c r="BS156" s="94"/>
      <c r="BT156" s="94"/>
      <c r="BU156" s="94"/>
    </row>
    <row r="157" spans="3:73" ht="12" customHeight="1">
      <c r="C157" s="229" t="s">
        <v>108</v>
      </c>
      <c r="D157" s="230" t="s">
        <v>18</v>
      </c>
      <c r="E157" s="231">
        <f>IF(W145="","",W145)</f>
      </c>
      <c r="F157" s="232">
        <f t="shared" si="21"/>
      </c>
      <c r="G157" s="233">
        <f>IF(U145="","",U145)</f>
      </c>
      <c r="H157" s="585">
        <f>IF(X145="","",IF(X145="○","×",IF(X145="×","○")))</f>
      </c>
      <c r="I157" s="234">
        <f>IF(W148="","",W148)</f>
      </c>
      <c r="J157" s="232">
        <f t="shared" si="22"/>
      </c>
      <c r="K157" s="233">
        <f>IF(U148="","",U148)</f>
      </c>
      <c r="L157" s="588">
        <f>IF(X148="","",IF(X148="○","×",IF(X148="×","○")))</f>
      </c>
      <c r="M157" s="233">
        <f>IF(W151="","",W151)</f>
      </c>
      <c r="N157" s="232">
        <f t="shared" si="23"/>
      </c>
      <c r="O157" s="233">
        <f>IF(U151="","",U151)</f>
      </c>
      <c r="P157" s="588">
        <f>IF(X151="","",IF(X151="○","×",IF(X151="×","○")))</f>
      </c>
      <c r="Q157" s="234">
        <f>IF(W154="","",W154)</f>
      </c>
      <c r="R157" s="232">
        <f>IF(Q157="","","-")</f>
      </c>
      <c r="S157" s="233">
        <f>IF(U154="","",U154)</f>
      </c>
      <c r="T157" s="588">
        <f>IF(X154="","",IF(X154="○","×",IF(X154="×","○")))</f>
      </c>
      <c r="U157" s="591"/>
      <c r="V157" s="585"/>
      <c r="W157" s="585"/>
      <c r="X157" s="592"/>
      <c r="Y157" s="597" t="s">
        <v>177</v>
      </c>
      <c r="Z157" s="598"/>
      <c r="AA157" s="598"/>
      <c r="AB157" s="599"/>
      <c r="AC157" s="11"/>
      <c r="AD157" s="27"/>
      <c r="AE157" s="23"/>
      <c r="AF157" s="26"/>
      <c r="AG157" s="25"/>
      <c r="AH157" s="22"/>
      <c r="AI157" s="23"/>
      <c r="AJ157" s="23"/>
      <c r="AK157" s="22"/>
      <c r="BO157" s="94"/>
      <c r="BP157" s="94"/>
      <c r="BQ157" s="94"/>
      <c r="BR157" s="94"/>
      <c r="BS157" s="94"/>
      <c r="BT157" s="94"/>
      <c r="BU157" s="94"/>
    </row>
    <row r="158" spans="3:73" ht="12" customHeight="1">
      <c r="C158" s="235" t="s">
        <v>109</v>
      </c>
      <c r="D158" s="236" t="s">
        <v>18</v>
      </c>
      <c r="E158" s="237">
        <f>IF(W146="","",W146)</f>
      </c>
      <c r="F158" s="238">
        <f t="shared" si="21"/>
      </c>
      <c r="G158" s="239">
        <f>IF(U146="","",U146)</f>
      </c>
      <c r="H158" s="586">
        <f>IF(J149="","",J149)</f>
      </c>
      <c r="I158" s="240">
        <f>IF(W149="","",W149)</f>
      </c>
      <c r="J158" s="238">
        <f t="shared" si="22"/>
      </c>
      <c r="K158" s="239">
        <f>IF(U149="","",U149)</f>
      </c>
      <c r="L158" s="589" t="str">
        <f>IF(N155="","",N155)</f>
        <v>-</v>
      </c>
      <c r="M158" s="239">
        <f>IF(W152="","",W152)</f>
      </c>
      <c r="N158" s="238">
        <f t="shared" si="23"/>
      </c>
      <c r="O158" s="239">
        <f>IF(U152="","",U152)</f>
      </c>
      <c r="P158" s="589">
        <f>IF(R155="","",R155)</f>
      </c>
      <c r="Q158" s="240">
        <f>IF(W155="","",W155)</f>
      </c>
      <c r="R158" s="238">
        <f>IF(Q158="","","-")</f>
      </c>
      <c r="S158" s="239">
        <f>IF(U155="","",U155)</f>
      </c>
      <c r="T158" s="589">
        <f>IF(V155="","",V155)</f>
      </c>
      <c r="U158" s="593"/>
      <c r="V158" s="586"/>
      <c r="W158" s="586"/>
      <c r="X158" s="594"/>
      <c r="Y158" s="600"/>
      <c r="Z158" s="601"/>
      <c r="AA158" s="601"/>
      <c r="AB158" s="602"/>
      <c r="AC158" s="11"/>
      <c r="AD158" s="27">
        <f>COUNTIF(E157:X159,"○")</f>
        <v>0</v>
      </c>
      <c r="AE158" s="23">
        <f>COUNTIF(E157:X159,"×")</f>
        <v>0</v>
      </c>
      <c r="AF158" s="26">
        <f>(IF((E157&gt;G157),1,0))+(IF((E158&gt;G158),1,0))+(IF((E159&gt;G159),1,0))+(IF((I157&gt;K157),1,0))+(IF((I158&gt;K158),1,0))+(IF((I159&gt;K159),1,0))+(IF((M157&gt;O157),1,0))+(IF((M158&gt;O158),1,0))+(IF((M159&gt;O159),1,0))+(IF((Q157&gt;S157),1,0))+(IF((Q158&gt;S158),1,0))+(IF((Q159&gt;S159),1,0))+(IF((U157&gt;W157),1,0))+(IF((U158&gt;W158),1,0))+(IF((U159&gt;W159),1,0))</f>
        <v>0</v>
      </c>
      <c r="AG158" s="25">
        <f>(IF((E157&lt;G157),1,0))+(IF((E158&lt;G158),1,0))+(IF((E159&lt;G159),1,0))+(IF((I157&lt;K157),1,0))+(IF((I158&lt;K158),1,0))+(IF((I159&lt;K159),1,0))+(IF((M157&lt;O157),1,0))+(IF((M158&lt;O158),1,0))+(IF((M159&lt;O159),1,0))+(IF((Q157&lt;S157),1,0))+(IF((Q158&lt;S158),1,0))+(IF((Q159&lt;S159),1,0))+(IF((U157&lt;W157),1,0))+(IF((U158&lt;W158),1,0))+(IF((U159&lt;W159),1,0))</f>
        <v>0</v>
      </c>
      <c r="AH158" s="24">
        <f>AF158-AG158</f>
        <v>0</v>
      </c>
      <c r="AI158" s="23">
        <f>SUM(E157:E159,I157:I159,M157:M159,Q157:Q159,U157:U159)</f>
        <v>0</v>
      </c>
      <c r="AJ158" s="23">
        <f>SUM(G157:G159,K157:K159,O157:O159,S157:S159,W157:W159)</f>
        <v>0</v>
      </c>
      <c r="AK158" s="22">
        <f>AI158-AJ158</f>
        <v>0</v>
      </c>
      <c r="BO158" s="94"/>
      <c r="BP158" s="94"/>
      <c r="BQ158" s="94"/>
      <c r="BR158" s="94"/>
      <c r="BS158" s="94"/>
      <c r="BT158" s="94"/>
      <c r="BU158" s="94"/>
    </row>
    <row r="159" spans="3:73" ht="12" customHeight="1" thickBot="1">
      <c r="C159" s="241"/>
      <c r="D159" s="242"/>
      <c r="E159" s="243">
        <f>IF(W147="","",W147)</f>
      </c>
      <c r="F159" s="244">
        <f t="shared" si="21"/>
      </c>
      <c r="G159" s="245">
        <f>IF(U147="","",U147)</f>
      </c>
      <c r="H159" s="587">
        <f>IF(J150="","",J150)</f>
      </c>
      <c r="I159" s="246">
        <f>IF(W150="","",W150)</f>
      </c>
      <c r="J159" s="244">
        <f t="shared" si="22"/>
      </c>
      <c r="K159" s="245">
        <f>IF(U150="","",U150)</f>
      </c>
      <c r="L159" s="590" t="str">
        <f>IF(N156="","",N156)</f>
        <v>-</v>
      </c>
      <c r="M159" s="245">
        <f>IF(W153="","",W153)</f>
      </c>
      <c r="N159" s="244">
        <f t="shared" si="23"/>
      </c>
      <c r="O159" s="245">
        <f>IF(U153="","",U153)</f>
      </c>
      <c r="P159" s="590">
        <f>IF(R156="","",R156)</f>
      </c>
      <c r="Q159" s="246">
        <f>IF(W156="","",W156)</f>
      </c>
      <c r="R159" s="244">
        <f>IF(Q159="","","-")</f>
      </c>
      <c r="S159" s="245">
        <f>IF(U156="","",U156)</f>
      </c>
      <c r="T159" s="590">
        <f>IF(V156="","",V156)</f>
      </c>
      <c r="U159" s="595"/>
      <c r="V159" s="587"/>
      <c r="W159" s="587"/>
      <c r="X159" s="596"/>
      <c r="Y159" s="247">
        <f>AD158</f>
        <v>0</v>
      </c>
      <c r="Z159" s="248" t="s">
        <v>9</v>
      </c>
      <c r="AA159" s="248">
        <f>AE158</f>
        <v>0</v>
      </c>
      <c r="AB159" s="249" t="s">
        <v>6</v>
      </c>
      <c r="AC159" s="11"/>
      <c r="AD159" s="16"/>
      <c r="AE159" s="13"/>
      <c r="AF159" s="15"/>
      <c r="AG159" s="14"/>
      <c r="AH159" s="12"/>
      <c r="AI159" s="13"/>
      <c r="AJ159" s="13"/>
      <c r="AK159" s="12"/>
      <c r="BO159" s="94"/>
      <c r="BP159" s="94"/>
      <c r="BQ159" s="94"/>
      <c r="BR159" s="94"/>
      <c r="BS159" s="94"/>
      <c r="BT159" s="94"/>
      <c r="BU159" s="94"/>
    </row>
    <row r="160" spans="3:73" ht="4.5" customHeight="1" thickBot="1">
      <c r="C160" s="129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20"/>
      <c r="AA160" s="120"/>
      <c r="AB160" s="120"/>
      <c r="AC160" s="120"/>
      <c r="AD160" s="120"/>
      <c r="AE160" s="120"/>
      <c r="AF160" s="120"/>
      <c r="AI160" s="97"/>
      <c r="AJ160" s="96"/>
      <c r="AK160" s="97"/>
      <c r="AL160" s="97"/>
      <c r="AM160" s="97"/>
      <c r="AN160" s="97"/>
      <c r="AO160" s="97"/>
      <c r="AP160" s="97"/>
      <c r="BO160" s="94"/>
      <c r="BP160" s="94"/>
      <c r="BQ160" s="94"/>
      <c r="BR160" s="94"/>
      <c r="BS160" s="94"/>
      <c r="BT160" s="94"/>
      <c r="BU160" s="94"/>
    </row>
    <row r="161" spans="3:73" ht="12" customHeight="1">
      <c r="C161" s="487" t="s">
        <v>51</v>
      </c>
      <c r="D161" s="488"/>
      <c r="E161" s="491" t="str">
        <f>C163</f>
        <v>髙橋巧成</v>
      </c>
      <c r="F161" s="446"/>
      <c r="G161" s="446"/>
      <c r="H161" s="492"/>
      <c r="I161" s="445" t="str">
        <f>C166</f>
        <v>宗次英子</v>
      </c>
      <c r="J161" s="446"/>
      <c r="K161" s="446"/>
      <c r="L161" s="492"/>
      <c r="M161" s="445" t="str">
        <f>C169</f>
        <v>安藤寛太</v>
      </c>
      <c r="N161" s="446"/>
      <c r="O161" s="446"/>
      <c r="P161" s="492"/>
      <c r="Q161" s="445" t="str">
        <f>C172</f>
        <v>郭 昊</v>
      </c>
      <c r="R161" s="446"/>
      <c r="S161" s="446"/>
      <c r="T161" s="447"/>
      <c r="U161" s="493" t="s">
        <v>0</v>
      </c>
      <c r="V161" s="494"/>
      <c r="W161" s="494"/>
      <c r="X161" s="495"/>
      <c r="Y161" s="4"/>
      <c r="Z161" s="403" t="s">
        <v>2</v>
      </c>
      <c r="AA161" s="404"/>
      <c r="AB161" s="403" t="s">
        <v>3</v>
      </c>
      <c r="AC161" s="422"/>
      <c r="AD161" s="404"/>
      <c r="AE161" s="423" t="s">
        <v>4</v>
      </c>
      <c r="AF161" s="424"/>
      <c r="AG161" s="425"/>
      <c r="BO161" s="94"/>
      <c r="BP161" s="94"/>
      <c r="BQ161" s="94"/>
      <c r="BR161" s="94"/>
      <c r="BS161" s="94"/>
      <c r="BT161" s="94"/>
      <c r="BU161" s="94"/>
    </row>
    <row r="162" spans="3:73" ht="12" customHeight="1" thickBot="1">
      <c r="C162" s="489"/>
      <c r="D162" s="490"/>
      <c r="E162" s="496" t="str">
        <f>C164</f>
        <v>長原凪沙</v>
      </c>
      <c r="F162" s="419"/>
      <c r="G162" s="419"/>
      <c r="H162" s="420"/>
      <c r="I162" s="418" t="str">
        <f>C167</f>
        <v>合田直子</v>
      </c>
      <c r="J162" s="419"/>
      <c r="K162" s="419"/>
      <c r="L162" s="420"/>
      <c r="M162" s="418" t="str">
        <f>C170</f>
        <v>河村颯万</v>
      </c>
      <c r="N162" s="419"/>
      <c r="O162" s="419"/>
      <c r="P162" s="420"/>
      <c r="Q162" s="418" t="str">
        <f>C173</f>
        <v>石村雅俊</v>
      </c>
      <c r="R162" s="419"/>
      <c r="S162" s="419"/>
      <c r="T162" s="421"/>
      <c r="U162" s="428" t="s">
        <v>1</v>
      </c>
      <c r="V162" s="429"/>
      <c r="W162" s="429"/>
      <c r="X162" s="430"/>
      <c r="Y162" s="4"/>
      <c r="Z162" s="57" t="s">
        <v>5</v>
      </c>
      <c r="AA162" s="56" t="s">
        <v>6</v>
      </c>
      <c r="AB162" s="57" t="s">
        <v>17</v>
      </c>
      <c r="AC162" s="56" t="s">
        <v>7</v>
      </c>
      <c r="AD162" s="55" t="s">
        <v>8</v>
      </c>
      <c r="AE162" s="56" t="s">
        <v>17</v>
      </c>
      <c r="AF162" s="56" t="s">
        <v>7</v>
      </c>
      <c r="AG162" s="55" t="s">
        <v>8</v>
      </c>
      <c r="BO162" s="94"/>
      <c r="BP162" s="94"/>
      <c r="BQ162" s="94"/>
      <c r="BR162" s="94"/>
      <c r="BS162" s="94"/>
      <c r="BT162" s="94"/>
      <c r="BU162" s="94"/>
    </row>
    <row r="163" spans="3:73" ht="12" customHeight="1">
      <c r="C163" s="118" t="s">
        <v>115</v>
      </c>
      <c r="D163" s="119" t="s">
        <v>31</v>
      </c>
      <c r="E163" s="534"/>
      <c r="F163" s="535"/>
      <c r="G163" s="535"/>
      <c r="H163" s="536"/>
      <c r="I163" s="38">
        <v>21</v>
      </c>
      <c r="J163" s="29" t="str">
        <f>IF(I163="","","-")</f>
        <v>-</v>
      </c>
      <c r="K163" s="37">
        <v>9</v>
      </c>
      <c r="L163" s="426" t="str">
        <f>IF(I163&lt;&gt;"",IF(I163&gt;K163,IF(I164&gt;K164,"○",IF(I165&gt;K165,"○","×")),IF(I164&gt;K164,IF(I165&gt;K165,"○","×"),"×")),"")</f>
        <v>○</v>
      </c>
      <c r="M163" s="38">
        <v>16</v>
      </c>
      <c r="N163" s="54" t="str">
        <f aca="true" t="shared" si="24" ref="N163:N168">IF(M163="","","-")</f>
        <v>-</v>
      </c>
      <c r="O163" s="53">
        <v>21</v>
      </c>
      <c r="P163" s="426" t="str">
        <f>IF(M163&lt;&gt;"",IF(M163&gt;O163,IF(M164&gt;O164,"○",IF(M165&gt;O165,"○","×")),IF(M164&gt;O164,IF(M165&gt;O165,"○","×"),"×")),"")</f>
        <v>○</v>
      </c>
      <c r="Q163" s="69">
        <v>21</v>
      </c>
      <c r="R163" s="54" t="str">
        <f aca="true" t="shared" si="25" ref="R163:R171">IF(Q163="","","-")</f>
        <v>-</v>
      </c>
      <c r="S163" s="37">
        <v>16</v>
      </c>
      <c r="T163" s="427" t="str">
        <f>IF(Q163&lt;&gt;"",IF(Q163&gt;S163,IF(Q164&gt;S164,"○",IF(Q165&gt;S165,"○","×")),IF(Q164&gt;S164,IF(Q165&gt;S165,"○","×"),"×")),"")</f>
        <v>○</v>
      </c>
      <c r="U163" s="482" t="s">
        <v>179</v>
      </c>
      <c r="V163" s="483"/>
      <c r="W163" s="483"/>
      <c r="X163" s="484"/>
      <c r="Y163" s="4"/>
      <c r="Z163" s="66"/>
      <c r="AA163" s="62"/>
      <c r="AB163" s="59"/>
      <c r="AC163" s="58"/>
      <c r="AD163" s="67"/>
      <c r="AE163" s="62"/>
      <c r="AF163" s="62"/>
      <c r="AG163" s="61"/>
      <c r="BO163" s="94"/>
      <c r="BP163" s="94"/>
      <c r="BQ163" s="94"/>
      <c r="BR163" s="94"/>
      <c r="BS163" s="94"/>
      <c r="BT163" s="94"/>
      <c r="BU163" s="94"/>
    </row>
    <row r="164" spans="3:73" ht="12" customHeight="1">
      <c r="C164" s="118" t="s">
        <v>116</v>
      </c>
      <c r="D164" s="119" t="s">
        <v>60</v>
      </c>
      <c r="E164" s="537"/>
      <c r="F164" s="524"/>
      <c r="G164" s="524"/>
      <c r="H164" s="525"/>
      <c r="I164" s="38">
        <v>21</v>
      </c>
      <c r="J164" s="29" t="str">
        <f>IF(I164="","","-")</f>
        <v>-</v>
      </c>
      <c r="K164" s="52">
        <v>9</v>
      </c>
      <c r="L164" s="410"/>
      <c r="M164" s="38">
        <v>21</v>
      </c>
      <c r="N164" s="29" t="str">
        <f t="shared" si="24"/>
        <v>-</v>
      </c>
      <c r="O164" s="37">
        <v>14</v>
      </c>
      <c r="P164" s="410"/>
      <c r="Q164" s="38">
        <v>21</v>
      </c>
      <c r="R164" s="29" t="str">
        <f t="shared" si="25"/>
        <v>-</v>
      </c>
      <c r="S164" s="37">
        <v>11</v>
      </c>
      <c r="T164" s="413"/>
      <c r="U164" s="463"/>
      <c r="V164" s="464"/>
      <c r="W164" s="464"/>
      <c r="X164" s="465"/>
      <c r="Y164" s="4"/>
      <c r="Z164" s="66">
        <f>COUNTIF(E163:T165,"○")</f>
        <v>3</v>
      </c>
      <c r="AA164" s="62">
        <f>COUNTIF(E163:T165,"×")</f>
        <v>0</v>
      </c>
      <c r="AB164" s="65">
        <f>(IF((E163&gt;G163),1,0))+(IF((E164&gt;G164),1,0))+(IF((E165&gt;G165),1,0))+(IF((I163&gt;K163),1,0))+(IF((I164&gt;K164),1,0))+(IF((I165&gt;K165),1,0))+(IF((M163&gt;O163),1,0))+(IF((M164&gt;O164),1,0))+(IF((M165&gt;O165),1,0))+(IF((Q163&gt;S163),1,0))+(IF((Q164&gt;S164),1,0))+(IF((Q165&gt;S165),1,0))</f>
        <v>6</v>
      </c>
      <c r="AC164" s="64">
        <f>(IF((E163&lt;G163),1,0))+(IF((E164&lt;G164),1,0))+(IF((E165&lt;G165),1,0))+(IF((I163&lt;K163),1,0))+(IF((I164&lt;K164),1,0))+(IF((I165&lt;K165),1,0))+(IF((M163&lt;O163),1,0))+(IF((M164&lt;O164),1,0))+(IF((M165&lt;O165),1,0))+(IF((Q163&lt;S163),1,0))+(IF((Q164&lt;S164),1,0))+(IF((Q165&lt;S165),1,0))</f>
        <v>1</v>
      </c>
      <c r="AD164" s="63">
        <f>AB164-AC164</f>
        <v>5</v>
      </c>
      <c r="AE164" s="62">
        <f>SUM(E163:E165,I163:I165,M163:M165,Q163:Q165)</f>
        <v>142</v>
      </c>
      <c r="AF164" s="62">
        <f>SUM(G163:G165,K163:K165,O163:O165,S163:S165)</f>
        <v>98</v>
      </c>
      <c r="AG164" s="61">
        <f>AE164-AF164</f>
        <v>44</v>
      </c>
      <c r="BO164" s="94"/>
      <c r="BP164" s="94"/>
      <c r="BQ164" s="94"/>
      <c r="BR164" s="94"/>
      <c r="BS164" s="94"/>
      <c r="BT164" s="94"/>
      <c r="BU164" s="94"/>
    </row>
    <row r="165" spans="3:73" ht="12" customHeight="1">
      <c r="C165" s="121"/>
      <c r="D165" s="122"/>
      <c r="E165" s="538"/>
      <c r="F165" s="527"/>
      <c r="G165" s="527"/>
      <c r="H165" s="528"/>
      <c r="I165" s="49"/>
      <c r="J165" s="29">
        <f>IF(I165="","","-")</f>
      </c>
      <c r="K165" s="47"/>
      <c r="L165" s="411"/>
      <c r="M165" s="49">
        <v>21</v>
      </c>
      <c r="N165" s="48" t="str">
        <f t="shared" si="24"/>
        <v>-</v>
      </c>
      <c r="O165" s="47">
        <v>18</v>
      </c>
      <c r="P165" s="410"/>
      <c r="Q165" s="49"/>
      <c r="R165" s="48">
        <f t="shared" si="25"/>
      </c>
      <c r="S165" s="47"/>
      <c r="T165" s="413"/>
      <c r="U165" s="10">
        <f>Z164</f>
        <v>3</v>
      </c>
      <c r="V165" s="9" t="s">
        <v>9</v>
      </c>
      <c r="W165" s="9">
        <f>AA164</f>
        <v>0</v>
      </c>
      <c r="X165" s="8" t="s">
        <v>6</v>
      </c>
      <c r="Y165" s="4"/>
      <c r="Z165" s="66"/>
      <c r="AA165" s="62"/>
      <c r="AB165" s="66"/>
      <c r="AC165" s="62"/>
      <c r="AD165" s="61"/>
      <c r="AE165" s="62"/>
      <c r="AF165" s="62"/>
      <c r="AG165" s="61"/>
      <c r="BO165" s="94"/>
      <c r="BP165" s="94"/>
      <c r="BQ165" s="94"/>
      <c r="BR165" s="94"/>
      <c r="BS165" s="94"/>
      <c r="BT165" s="94"/>
      <c r="BU165" s="94"/>
    </row>
    <row r="166" spans="3:73" ht="12" customHeight="1">
      <c r="C166" s="118" t="s">
        <v>135</v>
      </c>
      <c r="D166" s="123" t="s">
        <v>136</v>
      </c>
      <c r="E166" s="31">
        <f>IF(K163="","",K163)</f>
        <v>9</v>
      </c>
      <c r="F166" s="29" t="str">
        <f aca="true" t="shared" si="26" ref="F166:F174">IF(E166="","","-")</f>
        <v>-</v>
      </c>
      <c r="G166" s="28">
        <f>IF(I163="","",I163)</f>
        <v>21</v>
      </c>
      <c r="H166" s="415" t="str">
        <f>IF(L163="","",IF(L163="○","×",IF(L163="×","○")))</f>
        <v>×</v>
      </c>
      <c r="I166" s="520"/>
      <c r="J166" s="521"/>
      <c r="K166" s="521"/>
      <c r="L166" s="522"/>
      <c r="M166" s="38">
        <v>21</v>
      </c>
      <c r="N166" s="29" t="str">
        <f t="shared" si="24"/>
        <v>-</v>
      </c>
      <c r="O166" s="37">
        <v>18</v>
      </c>
      <c r="P166" s="409" t="str">
        <f>IF(M166&lt;&gt;"",IF(M166&gt;O166,IF(M167&gt;O167,"○",IF(M168&gt;O168,"○","×")),IF(M167&gt;O167,IF(M168&gt;O168,"○","×"),"×")),"")</f>
        <v>○</v>
      </c>
      <c r="Q166" s="38">
        <v>18</v>
      </c>
      <c r="R166" s="29" t="str">
        <f t="shared" si="25"/>
        <v>-</v>
      </c>
      <c r="S166" s="37">
        <v>21</v>
      </c>
      <c r="T166" s="412" t="str">
        <f>IF(Q166&lt;&gt;"",IF(Q166&gt;S166,IF(Q167&gt;S167,"○",IF(Q168&gt;S168,"○","×")),IF(Q167&gt;S167,IF(Q168&gt;S168,"○","×"),"×")),"")</f>
        <v>○</v>
      </c>
      <c r="U166" s="460" t="s">
        <v>180</v>
      </c>
      <c r="V166" s="461"/>
      <c r="W166" s="461"/>
      <c r="X166" s="462"/>
      <c r="Y166" s="4"/>
      <c r="Z166" s="59"/>
      <c r="AA166" s="58"/>
      <c r="AB166" s="59"/>
      <c r="AC166" s="58"/>
      <c r="AD166" s="67"/>
      <c r="AE166" s="58"/>
      <c r="AF166" s="58"/>
      <c r="AG166" s="67"/>
      <c r="BO166" s="94"/>
      <c r="BP166" s="94"/>
      <c r="BQ166" s="94"/>
      <c r="BR166" s="94"/>
      <c r="BS166" s="94"/>
      <c r="BT166" s="94"/>
      <c r="BU166" s="94"/>
    </row>
    <row r="167" spans="3:73" ht="12" customHeight="1">
      <c r="C167" s="118" t="s">
        <v>137</v>
      </c>
      <c r="D167" s="119" t="s">
        <v>107</v>
      </c>
      <c r="E167" s="31">
        <f>IF(K164="","",K164)</f>
        <v>9</v>
      </c>
      <c r="F167" s="29" t="str">
        <f t="shared" si="26"/>
        <v>-</v>
      </c>
      <c r="G167" s="28">
        <f>IF(I164="","",I164)</f>
        <v>21</v>
      </c>
      <c r="H167" s="416" t="str">
        <f>IF(J164="","",J164)</f>
        <v>-</v>
      </c>
      <c r="I167" s="523"/>
      <c r="J167" s="524"/>
      <c r="K167" s="524"/>
      <c r="L167" s="525"/>
      <c r="M167" s="38">
        <v>21</v>
      </c>
      <c r="N167" s="29" t="str">
        <f t="shared" si="24"/>
        <v>-</v>
      </c>
      <c r="O167" s="37">
        <v>15</v>
      </c>
      <c r="P167" s="410"/>
      <c r="Q167" s="38">
        <v>21</v>
      </c>
      <c r="R167" s="29" t="str">
        <f t="shared" si="25"/>
        <v>-</v>
      </c>
      <c r="S167" s="37">
        <v>15</v>
      </c>
      <c r="T167" s="413"/>
      <c r="U167" s="463"/>
      <c r="V167" s="464"/>
      <c r="W167" s="464"/>
      <c r="X167" s="465"/>
      <c r="Y167" s="4"/>
      <c r="Z167" s="66">
        <f>COUNTIF(E166:T168,"○")</f>
        <v>2</v>
      </c>
      <c r="AA167" s="62">
        <f>COUNTIF(E166:T168,"×")</f>
        <v>1</v>
      </c>
      <c r="AB167" s="65">
        <f>(IF((E166&gt;G166),1,0))+(IF((E167&gt;G167),1,0))+(IF((E168&gt;G168),1,0))+(IF((I166&gt;K166),1,0))+(IF((I167&gt;K167),1,0))+(IF((I168&gt;K168),1,0))+(IF((M166&gt;O166),1,0))+(IF((M167&gt;O167),1,0))+(IF((M168&gt;O168),1,0))+(IF((Q166&gt;S166),1,0))+(IF((Q167&gt;S167),1,0))+(IF((Q168&gt;S168),1,0))</f>
        <v>4</v>
      </c>
      <c r="AC167" s="64">
        <f>(IF((E166&lt;G166),1,0))+(IF((E167&lt;G167),1,0))+(IF((E168&lt;G168),1,0))+(IF((I166&lt;K166),1,0))+(IF((I167&lt;K167),1,0))+(IF((I168&lt;K168),1,0))+(IF((M166&lt;O166),1,0))+(IF((M167&lt;O167),1,0))+(IF((M168&lt;O168),1,0))+(IF((Q166&lt;S166),1,0))+(IF((Q167&lt;S167),1,0))+(IF((Q168&lt;S168),1,0))</f>
        <v>3</v>
      </c>
      <c r="AD167" s="63">
        <f>AB167-AC167</f>
        <v>1</v>
      </c>
      <c r="AE167" s="62">
        <f>SUM(E166:E168,I166:I168,M166:M168,Q166:Q168)</f>
        <v>120</v>
      </c>
      <c r="AF167" s="62">
        <f>SUM(G166:G168,K166:K168,O166:O168,S166:S168)</f>
        <v>129</v>
      </c>
      <c r="AG167" s="61">
        <f>AE167-AF167</f>
        <v>-9</v>
      </c>
      <c r="BO167" s="94"/>
      <c r="BP167" s="94"/>
      <c r="BQ167" s="94"/>
      <c r="BR167" s="94"/>
      <c r="BS167" s="94"/>
      <c r="BT167" s="94"/>
      <c r="BU167" s="94"/>
    </row>
    <row r="168" spans="3:73" ht="12" customHeight="1">
      <c r="C168" s="121"/>
      <c r="D168" s="124"/>
      <c r="E168" s="51">
        <f>IF(K165="","",K165)</f>
      </c>
      <c r="F168" s="29">
        <f t="shared" si="26"/>
      </c>
      <c r="G168" s="50">
        <f>IF(I165="","",I165)</f>
      </c>
      <c r="H168" s="519">
        <f>IF(J165="","",J165)</f>
      </c>
      <c r="I168" s="526"/>
      <c r="J168" s="527"/>
      <c r="K168" s="527"/>
      <c r="L168" s="528"/>
      <c r="M168" s="49"/>
      <c r="N168" s="29">
        <f t="shared" si="24"/>
      </c>
      <c r="O168" s="47"/>
      <c r="P168" s="411"/>
      <c r="Q168" s="49">
        <v>21</v>
      </c>
      <c r="R168" s="48" t="str">
        <f t="shared" si="25"/>
        <v>-</v>
      </c>
      <c r="S168" s="47">
        <v>18</v>
      </c>
      <c r="T168" s="414"/>
      <c r="U168" s="10">
        <f>Z167</f>
        <v>2</v>
      </c>
      <c r="V168" s="9" t="s">
        <v>9</v>
      </c>
      <c r="W168" s="9">
        <f>AA167</f>
        <v>1</v>
      </c>
      <c r="X168" s="8" t="s">
        <v>6</v>
      </c>
      <c r="Y168" s="4"/>
      <c r="Z168" s="3"/>
      <c r="AA168" s="2"/>
      <c r="AB168" s="3"/>
      <c r="AC168" s="2"/>
      <c r="AD168" s="1"/>
      <c r="AE168" s="2"/>
      <c r="AF168" s="2"/>
      <c r="AG168" s="1"/>
      <c r="BO168" s="94"/>
      <c r="BP168" s="94"/>
      <c r="BQ168" s="94"/>
      <c r="BR168" s="94"/>
      <c r="BS168" s="94"/>
      <c r="BT168" s="94"/>
      <c r="BU168" s="94"/>
    </row>
    <row r="169" spans="3:73" ht="12" customHeight="1">
      <c r="C169" s="125" t="s">
        <v>53</v>
      </c>
      <c r="D169" s="123" t="s">
        <v>26</v>
      </c>
      <c r="E169" s="31">
        <f>IF(O163="","",O163)</f>
        <v>21</v>
      </c>
      <c r="F169" s="33" t="str">
        <f t="shared" si="26"/>
        <v>-</v>
      </c>
      <c r="G169" s="28">
        <f>IF(M163="","",M163)</f>
        <v>16</v>
      </c>
      <c r="H169" s="415" t="str">
        <f>IF(P163="","",IF(P163="○","×",IF(P163="×","○")))</f>
        <v>×</v>
      </c>
      <c r="I169" s="30">
        <f>IF(O166="","",O166)</f>
        <v>18</v>
      </c>
      <c r="J169" s="29" t="str">
        <f aca="true" t="shared" si="27" ref="J169:J174">IF(I169="","","-")</f>
        <v>-</v>
      </c>
      <c r="K169" s="28">
        <f>IF(M166="","",M166)</f>
        <v>21</v>
      </c>
      <c r="L169" s="415" t="str">
        <f>IF(P166="","",IF(P166="○","×",IF(P166="×","○")))</f>
        <v>×</v>
      </c>
      <c r="M169" s="520"/>
      <c r="N169" s="521"/>
      <c r="O169" s="521"/>
      <c r="P169" s="522"/>
      <c r="Q169" s="38">
        <v>20</v>
      </c>
      <c r="R169" s="29" t="str">
        <f t="shared" si="25"/>
        <v>-</v>
      </c>
      <c r="S169" s="37">
        <v>22</v>
      </c>
      <c r="T169" s="413" t="str">
        <f>IF(Q169&lt;&gt;"",IF(Q169&gt;S169,IF(Q170&gt;S170,"○",IF(Q171&gt;S171,"○","×")),IF(Q170&gt;S170,IF(Q171&gt;S171,"○","×"),"×")),"")</f>
        <v>×</v>
      </c>
      <c r="U169" s="460" t="s">
        <v>178</v>
      </c>
      <c r="V169" s="461"/>
      <c r="W169" s="461"/>
      <c r="X169" s="462"/>
      <c r="Y169" s="4"/>
      <c r="Z169" s="66"/>
      <c r="AA169" s="62"/>
      <c r="AB169" s="66"/>
      <c r="AC169" s="62"/>
      <c r="AD169" s="61"/>
      <c r="AE169" s="62"/>
      <c r="AF169" s="62"/>
      <c r="AG169" s="61"/>
      <c r="BO169" s="94"/>
      <c r="BP169" s="94"/>
      <c r="BQ169" s="94"/>
      <c r="BR169" s="94"/>
      <c r="BS169" s="94"/>
      <c r="BT169" s="94"/>
      <c r="BU169" s="94"/>
    </row>
    <row r="170" spans="3:73" ht="12" customHeight="1">
      <c r="C170" s="125" t="s">
        <v>38</v>
      </c>
      <c r="D170" s="119" t="s">
        <v>26</v>
      </c>
      <c r="E170" s="31">
        <f>IF(O164="","",O164)</f>
        <v>14</v>
      </c>
      <c r="F170" s="29" t="str">
        <f t="shared" si="26"/>
        <v>-</v>
      </c>
      <c r="G170" s="28">
        <f>IF(M164="","",M164)</f>
        <v>21</v>
      </c>
      <c r="H170" s="416">
        <f>IF(J167="","",J167)</f>
      </c>
      <c r="I170" s="30">
        <f>IF(O167="","",O167)</f>
        <v>15</v>
      </c>
      <c r="J170" s="29" t="str">
        <f t="shared" si="27"/>
        <v>-</v>
      </c>
      <c r="K170" s="28">
        <f>IF(M167="","",M167)</f>
        <v>21</v>
      </c>
      <c r="L170" s="416" t="str">
        <f>IF(N167="","",N167)</f>
        <v>-</v>
      </c>
      <c r="M170" s="523"/>
      <c r="N170" s="524"/>
      <c r="O170" s="524"/>
      <c r="P170" s="525"/>
      <c r="Q170" s="38">
        <v>13</v>
      </c>
      <c r="R170" s="29" t="str">
        <f t="shared" si="25"/>
        <v>-</v>
      </c>
      <c r="S170" s="37">
        <v>21</v>
      </c>
      <c r="T170" s="413"/>
      <c r="U170" s="463"/>
      <c r="V170" s="464"/>
      <c r="W170" s="464"/>
      <c r="X170" s="465"/>
      <c r="Y170" s="4"/>
      <c r="Z170" s="66">
        <f>COUNTIF(E169:T171,"○")</f>
        <v>0</v>
      </c>
      <c r="AA170" s="62">
        <f>COUNTIF(E169:T171,"×")</f>
        <v>3</v>
      </c>
      <c r="AB170" s="65">
        <f>(IF((E169&gt;G169),1,0))+(IF((E170&gt;G170),1,0))+(IF((E171&gt;G171),1,0))+(IF((I169&gt;K169),1,0))+(IF((I170&gt;K170),1,0))+(IF((I171&gt;K171),1,0))+(IF((M169&gt;O169),1,0))+(IF((M170&gt;O170),1,0))+(IF((M171&gt;O171),1,0))+(IF((Q169&gt;S169),1,0))+(IF((Q170&gt;S170),1,0))+(IF((Q171&gt;S171),1,0))</f>
        <v>1</v>
      </c>
      <c r="AC170" s="64">
        <f>(IF((E169&lt;G169),1,0))+(IF((E170&lt;G170),1,0))+(IF((E171&lt;G171),1,0))+(IF((I169&lt;K169),1,0))+(IF((I170&lt;K170),1,0))+(IF((I171&lt;K171),1,0))+(IF((M169&lt;O169),1,0))+(IF((M170&lt;O170),1,0))+(IF((M171&lt;O171),1,0))+(IF((Q169&lt;S169),1,0))+(IF((Q170&lt;S170),1,0))+(IF((Q171&lt;S171),1,0))</f>
        <v>6</v>
      </c>
      <c r="AD170" s="63">
        <f>AB170-AC170</f>
        <v>-5</v>
      </c>
      <c r="AE170" s="62">
        <f>SUM(E169:E171,I169:I171,M169:M171,Q169:Q171)</f>
        <v>119</v>
      </c>
      <c r="AF170" s="62">
        <f>SUM(G169:G171,K169:K171,O169:O171,S169:S171)</f>
        <v>143</v>
      </c>
      <c r="AG170" s="61">
        <f>AE170-AF170</f>
        <v>-24</v>
      </c>
      <c r="BO170" s="94"/>
      <c r="BP170" s="94"/>
      <c r="BQ170" s="94"/>
      <c r="BR170" s="94"/>
      <c r="BS170" s="94"/>
      <c r="BT170" s="94"/>
      <c r="BU170" s="94"/>
    </row>
    <row r="171" spans="3:73" ht="12" customHeight="1">
      <c r="C171" s="121"/>
      <c r="D171" s="122"/>
      <c r="E171" s="51">
        <f>IF(O165="","",O165)</f>
        <v>18</v>
      </c>
      <c r="F171" s="48" t="str">
        <f t="shared" si="26"/>
        <v>-</v>
      </c>
      <c r="G171" s="50">
        <f>IF(M165="","",M165)</f>
        <v>21</v>
      </c>
      <c r="H171" s="519">
        <f>IF(J168="","",J168)</f>
      </c>
      <c r="I171" s="68">
        <f>IF(O168="","",O168)</f>
      </c>
      <c r="J171" s="29">
        <f t="shared" si="27"/>
      </c>
      <c r="K171" s="50">
        <f>IF(M168="","",M168)</f>
      </c>
      <c r="L171" s="519">
        <f>IF(N168="","",N168)</f>
      </c>
      <c r="M171" s="526"/>
      <c r="N171" s="527"/>
      <c r="O171" s="527"/>
      <c r="P171" s="528"/>
      <c r="Q171" s="49"/>
      <c r="R171" s="29">
        <f t="shared" si="25"/>
      </c>
      <c r="S171" s="47"/>
      <c r="T171" s="414"/>
      <c r="U171" s="10">
        <f>Z170</f>
        <v>0</v>
      </c>
      <c r="V171" s="9" t="s">
        <v>9</v>
      </c>
      <c r="W171" s="9">
        <f>AA170</f>
        <v>3</v>
      </c>
      <c r="X171" s="8" t="s">
        <v>6</v>
      </c>
      <c r="Y171" s="4"/>
      <c r="Z171" s="66"/>
      <c r="AA171" s="62"/>
      <c r="AB171" s="66"/>
      <c r="AC171" s="62"/>
      <c r="AD171" s="61"/>
      <c r="AE171" s="62"/>
      <c r="AF171" s="62"/>
      <c r="AG171" s="61"/>
      <c r="BO171" s="94"/>
      <c r="BP171" s="94"/>
      <c r="BQ171" s="94"/>
      <c r="BR171" s="94"/>
      <c r="BS171" s="94"/>
      <c r="BT171" s="94"/>
      <c r="BU171" s="94"/>
    </row>
    <row r="172" spans="3:73" ht="12" customHeight="1">
      <c r="C172" s="118" t="s">
        <v>110</v>
      </c>
      <c r="D172" s="123" t="s">
        <v>39</v>
      </c>
      <c r="E172" s="31">
        <f>IF(S163="","",S163)</f>
        <v>16</v>
      </c>
      <c r="F172" s="29" t="str">
        <f t="shared" si="26"/>
        <v>-</v>
      </c>
      <c r="G172" s="28">
        <f>IF(Q163="","",Q163)</f>
        <v>21</v>
      </c>
      <c r="H172" s="415" t="str">
        <f>IF(T163="","",IF(T163="○","×",IF(T163="×","○")))</f>
        <v>×</v>
      </c>
      <c r="I172" s="30">
        <f>IF(S166="","",S166)</f>
        <v>21</v>
      </c>
      <c r="J172" s="33" t="str">
        <f t="shared" si="27"/>
        <v>-</v>
      </c>
      <c r="K172" s="28">
        <f>IF(Q166="","",Q166)</f>
        <v>18</v>
      </c>
      <c r="L172" s="415" t="str">
        <f>IF(T166="","",IF(T166="○","×",IF(T166="×","○")))</f>
        <v>×</v>
      </c>
      <c r="M172" s="34">
        <f>IF(S169="","",S169)</f>
        <v>22</v>
      </c>
      <c r="N172" s="29" t="str">
        <f>IF(M172="","","-")</f>
        <v>-</v>
      </c>
      <c r="O172" s="32">
        <f>IF(Q169="","",Q169)</f>
        <v>20</v>
      </c>
      <c r="P172" s="415" t="str">
        <f>IF(T169="","",IF(T169="○","×",IF(T169="×","○")))</f>
        <v>○</v>
      </c>
      <c r="Q172" s="520"/>
      <c r="R172" s="521"/>
      <c r="S172" s="521"/>
      <c r="T172" s="529"/>
      <c r="U172" s="460" t="s">
        <v>181</v>
      </c>
      <c r="V172" s="461"/>
      <c r="W172" s="461"/>
      <c r="X172" s="462"/>
      <c r="Y172" s="4"/>
      <c r="Z172" s="59"/>
      <c r="AA172" s="58"/>
      <c r="AB172" s="59"/>
      <c r="AC172" s="58"/>
      <c r="AD172" s="67"/>
      <c r="AE172" s="58"/>
      <c r="AF172" s="58"/>
      <c r="AG172" s="67"/>
      <c r="BO172" s="94"/>
      <c r="BP172" s="94"/>
      <c r="BQ172" s="94"/>
      <c r="BR172" s="94"/>
      <c r="BS172" s="94"/>
      <c r="BT172" s="94"/>
      <c r="BU172" s="94"/>
    </row>
    <row r="173" spans="3:73" ht="12" customHeight="1">
      <c r="C173" s="118" t="s">
        <v>56</v>
      </c>
      <c r="D173" s="119" t="s">
        <v>39</v>
      </c>
      <c r="E173" s="31">
        <f>IF(S164="","",S164)</f>
        <v>11</v>
      </c>
      <c r="F173" s="29" t="str">
        <f t="shared" si="26"/>
        <v>-</v>
      </c>
      <c r="G173" s="28">
        <f>IF(Q164="","",Q164)</f>
        <v>21</v>
      </c>
      <c r="H173" s="416" t="str">
        <f>IF(J170="","",J170)</f>
        <v>-</v>
      </c>
      <c r="I173" s="30">
        <f>IF(S167="","",S167)</f>
        <v>15</v>
      </c>
      <c r="J173" s="29" t="str">
        <f t="shared" si="27"/>
        <v>-</v>
      </c>
      <c r="K173" s="28">
        <f>IF(Q167="","",Q167)</f>
        <v>21</v>
      </c>
      <c r="L173" s="416">
        <f>IF(N170="","",N170)</f>
      </c>
      <c r="M173" s="30">
        <f>IF(S170="","",S170)</f>
        <v>21</v>
      </c>
      <c r="N173" s="29" t="str">
        <f>IF(M173="","","-")</f>
        <v>-</v>
      </c>
      <c r="O173" s="28">
        <f>IF(Q170="","",Q170)</f>
        <v>13</v>
      </c>
      <c r="P173" s="416" t="str">
        <f>IF(R170="","",R170)</f>
        <v>-</v>
      </c>
      <c r="Q173" s="523"/>
      <c r="R173" s="524"/>
      <c r="S173" s="524"/>
      <c r="T173" s="530"/>
      <c r="U173" s="463"/>
      <c r="V173" s="464"/>
      <c r="W173" s="464"/>
      <c r="X173" s="465"/>
      <c r="Y173" s="4"/>
      <c r="Z173" s="66">
        <f>COUNTIF(E172:T174,"○")</f>
        <v>1</v>
      </c>
      <c r="AA173" s="62">
        <f>COUNTIF(E172:T174,"×")</f>
        <v>2</v>
      </c>
      <c r="AB173" s="65">
        <f>(IF((E172&gt;G172),1,0))+(IF((E173&gt;G173),1,0))+(IF((E174&gt;G174),1,0))+(IF((I172&gt;K172),1,0))+(IF((I173&gt;K173),1,0))+(IF((I174&gt;K174),1,0))+(IF((M172&gt;O172),1,0))+(IF((M173&gt;O173),1,0))+(IF((M174&gt;O174),1,0))+(IF((Q172&gt;S172),1,0))+(IF((Q173&gt;S173),1,0))+(IF((Q174&gt;S174),1,0))</f>
        <v>3</v>
      </c>
      <c r="AC173" s="64">
        <f>(IF((E172&lt;G172),1,0))+(IF((E173&lt;G173),1,0))+(IF((E174&lt;G174),1,0))+(IF((I172&lt;K172),1,0))+(IF((I173&lt;K173),1,0))+(IF((I174&lt;K174),1,0))+(IF((M172&lt;O172),1,0))+(IF((M173&lt;O173),1,0))+(IF((M174&lt;O174),1,0))+(IF((Q172&lt;S172),1,0))+(IF((Q173&lt;S173),1,0))+(IF((Q174&lt;S174),1,0))</f>
        <v>4</v>
      </c>
      <c r="AD173" s="63">
        <f>AB173-AC173</f>
        <v>-1</v>
      </c>
      <c r="AE173" s="62">
        <f>SUM(E172:E174,I172:I174,M172:M174,Q172:Q174)</f>
        <v>124</v>
      </c>
      <c r="AF173" s="62">
        <f>SUM(G172:G174,K172:K174,O172:O174,S172:S174)</f>
        <v>135</v>
      </c>
      <c r="AG173" s="61">
        <f>AE173-AF173</f>
        <v>-11</v>
      </c>
      <c r="BO173" s="94"/>
      <c r="BP173" s="94"/>
      <c r="BQ173" s="94"/>
      <c r="BR173" s="94"/>
      <c r="BS173" s="94"/>
      <c r="BT173" s="94"/>
      <c r="BU173" s="94"/>
    </row>
    <row r="174" spans="3:73" ht="12" customHeight="1" thickBot="1">
      <c r="C174" s="127"/>
      <c r="D174" s="128"/>
      <c r="E174" s="21">
        <f>IF(S165="","",S165)</f>
      </c>
      <c r="F174" s="19">
        <f t="shared" si="26"/>
      </c>
      <c r="G174" s="18">
        <f>IF(Q165="","",Q165)</f>
      </c>
      <c r="H174" s="417">
        <f>IF(J171="","",J171)</f>
      </c>
      <c r="I174" s="20">
        <f>IF(S168="","",S168)</f>
        <v>18</v>
      </c>
      <c r="J174" s="19" t="str">
        <f t="shared" si="27"/>
        <v>-</v>
      </c>
      <c r="K174" s="18">
        <f>IF(Q168="","",Q168)</f>
        <v>21</v>
      </c>
      <c r="L174" s="417">
        <f>IF(N171="","",N171)</f>
      </c>
      <c r="M174" s="20">
        <f>IF(S171="","",S171)</f>
      </c>
      <c r="N174" s="19">
        <f>IF(M174="","","-")</f>
      </c>
      <c r="O174" s="18">
        <f>IF(Q171="","",Q171)</f>
      </c>
      <c r="P174" s="417">
        <f>IF(R171="","",R171)</f>
      </c>
      <c r="Q174" s="531"/>
      <c r="R174" s="532"/>
      <c r="S174" s="532"/>
      <c r="T174" s="533"/>
      <c r="U174" s="7">
        <f>Z173</f>
        <v>1</v>
      </c>
      <c r="V174" s="6" t="s">
        <v>9</v>
      </c>
      <c r="W174" s="6">
        <f>AA173</f>
        <v>2</v>
      </c>
      <c r="X174" s="5" t="s">
        <v>6</v>
      </c>
      <c r="Y174" s="4"/>
      <c r="Z174" s="3"/>
      <c r="AA174" s="2"/>
      <c r="AB174" s="3"/>
      <c r="AC174" s="2"/>
      <c r="AD174" s="1"/>
      <c r="AE174" s="2"/>
      <c r="AF174" s="2"/>
      <c r="AG174" s="1"/>
      <c r="BO174" s="94"/>
      <c r="BP174" s="94"/>
      <c r="BQ174" s="94"/>
      <c r="BR174" s="94"/>
      <c r="BS174" s="94"/>
      <c r="BT174" s="94"/>
      <c r="BU174" s="94"/>
    </row>
    <row r="175" spans="26:73" ht="4.5" customHeight="1" thickBot="1">
      <c r="Z175" s="94"/>
      <c r="AA175" s="94"/>
      <c r="AB175" s="94"/>
      <c r="AC175" s="94"/>
      <c r="AD175" s="94"/>
      <c r="AE175" s="94"/>
      <c r="AF175" s="94"/>
      <c r="BO175" s="94"/>
      <c r="BP175" s="94"/>
      <c r="BQ175" s="94"/>
      <c r="BR175" s="94"/>
      <c r="BS175" s="94"/>
      <c r="BT175" s="94"/>
      <c r="BU175" s="94"/>
    </row>
    <row r="176" spans="3:73" ht="12" customHeight="1">
      <c r="C176" s="487" t="s">
        <v>52</v>
      </c>
      <c r="D176" s="488"/>
      <c r="E176" s="491" t="str">
        <f>C178</f>
        <v>石村竜一</v>
      </c>
      <c r="F176" s="446"/>
      <c r="G176" s="446"/>
      <c r="H176" s="492"/>
      <c r="I176" s="445" t="str">
        <f>C181</f>
        <v>大西政義</v>
      </c>
      <c r="J176" s="446"/>
      <c r="K176" s="446"/>
      <c r="L176" s="492"/>
      <c r="M176" s="445" t="str">
        <f>C184</f>
        <v>鈴木貴</v>
      </c>
      <c r="N176" s="446"/>
      <c r="O176" s="446"/>
      <c r="P176" s="492"/>
      <c r="Q176" s="445" t="str">
        <f>C187</f>
        <v>加藤直樹</v>
      </c>
      <c r="R176" s="446"/>
      <c r="S176" s="446"/>
      <c r="T176" s="447"/>
      <c r="U176" s="493" t="s">
        <v>0</v>
      </c>
      <c r="V176" s="494"/>
      <c r="W176" s="494"/>
      <c r="X176" s="495"/>
      <c r="Y176" s="4"/>
      <c r="Z176" s="403" t="s">
        <v>2</v>
      </c>
      <c r="AA176" s="404"/>
      <c r="AB176" s="403" t="s">
        <v>3</v>
      </c>
      <c r="AC176" s="422"/>
      <c r="AD176" s="404"/>
      <c r="AE176" s="423" t="s">
        <v>4</v>
      </c>
      <c r="AF176" s="424"/>
      <c r="AG176" s="425"/>
      <c r="BO176" s="94"/>
      <c r="BP176" s="94"/>
      <c r="BQ176" s="94"/>
      <c r="BR176" s="94"/>
      <c r="BS176" s="94"/>
      <c r="BT176" s="94"/>
      <c r="BU176" s="94"/>
    </row>
    <row r="177" spans="3:73" ht="12" customHeight="1" thickBot="1">
      <c r="C177" s="489"/>
      <c r="D177" s="490"/>
      <c r="E177" s="496" t="str">
        <f>C179</f>
        <v>松谷力</v>
      </c>
      <c r="F177" s="419"/>
      <c r="G177" s="419"/>
      <c r="H177" s="420"/>
      <c r="I177" s="418" t="str">
        <f>C182</f>
        <v>大西悠翔</v>
      </c>
      <c r="J177" s="419"/>
      <c r="K177" s="419"/>
      <c r="L177" s="420"/>
      <c r="M177" s="418" t="str">
        <f>C185</f>
        <v>長野裕也</v>
      </c>
      <c r="N177" s="419"/>
      <c r="O177" s="419"/>
      <c r="P177" s="420"/>
      <c r="Q177" s="418" t="str">
        <f>C188</f>
        <v>岡山竜也</v>
      </c>
      <c r="R177" s="419"/>
      <c r="S177" s="419"/>
      <c r="T177" s="421"/>
      <c r="U177" s="428" t="s">
        <v>1</v>
      </c>
      <c r="V177" s="429"/>
      <c r="W177" s="429"/>
      <c r="X177" s="430"/>
      <c r="Y177" s="4"/>
      <c r="Z177" s="57" t="s">
        <v>5</v>
      </c>
      <c r="AA177" s="56" t="s">
        <v>6</v>
      </c>
      <c r="AB177" s="57" t="s">
        <v>17</v>
      </c>
      <c r="AC177" s="56" t="s">
        <v>7</v>
      </c>
      <c r="AD177" s="55" t="s">
        <v>8</v>
      </c>
      <c r="AE177" s="56" t="s">
        <v>17</v>
      </c>
      <c r="AF177" s="56" t="s">
        <v>7</v>
      </c>
      <c r="AG177" s="55" t="s">
        <v>8</v>
      </c>
      <c r="BO177" s="94"/>
      <c r="BP177" s="94"/>
      <c r="BQ177" s="94"/>
      <c r="BR177" s="94"/>
      <c r="BS177" s="94"/>
      <c r="BT177" s="94"/>
      <c r="BU177" s="94"/>
    </row>
    <row r="178" spans="3:73" ht="12" customHeight="1">
      <c r="C178" s="118" t="s">
        <v>111</v>
      </c>
      <c r="D178" s="119" t="s">
        <v>42</v>
      </c>
      <c r="E178" s="534"/>
      <c r="F178" s="535"/>
      <c r="G178" s="535"/>
      <c r="H178" s="536"/>
      <c r="I178" s="38">
        <v>13</v>
      </c>
      <c r="J178" s="29" t="str">
        <f>IF(I178="","","-")</f>
        <v>-</v>
      </c>
      <c r="K178" s="37">
        <v>21</v>
      </c>
      <c r="L178" s="426" t="str">
        <f>IF(I178&lt;&gt;"",IF(I178&gt;K178,IF(I179&gt;K179,"○",IF(I180&gt;K180,"○","×")),IF(I179&gt;K179,IF(I180&gt;K180,"○","×"),"×")),"")</f>
        <v>×</v>
      </c>
      <c r="M178" s="38">
        <v>21</v>
      </c>
      <c r="N178" s="54" t="str">
        <f aca="true" t="shared" si="28" ref="N178:N183">IF(M178="","","-")</f>
        <v>-</v>
      </c>
      <c r="O178" s="53">
        <v>17</v>
      </c>
      <c r="P178" s="426" t="str">
        <f>IF(M178&lt;&gt;"",IF(M178&gt;O178,IF(M179&gt;O179,"○",IF(M180&gt;O180,"○","×")),IF(M179&gt;O179,IF(M180&gt;O180,"○","×"),"×")),"")</f>
        <v>×</v>
      </c>
      <c r="Q178" s="69">
        <v>17</v>
      </c>
      <c r="R178" s="54" t="str">
        <f aca="true" t="shared" si="29" ref="R178:R186">IF(Q178="","","-")</f>
        <v>-</v>
      </c>
      <c r="S178" s="37">
        <v>21</v>
      </c>
      <c r="T178" s="427" t="str">
        <f>IF(Q178&lt;&gt;"",IF(Q178&gt;S178,IF(Q179&gt;S179,"○",IF(Q180&gt;S180,"○","×")),IF(Q179&gt;S179,IF(Q180&gt;S180,"○","×"),"×")),"")</f>
        <v>×</v>
      </c>
      <c r="U178" s="482" t="s">
        <v>178</v>
      </c>
      <c r="V178" s="483"/>
      <c r="W178" s="483"/>
      <c r="X178" s="484"/>
      <c r="Y178" s="4"/>
      <c r="Z178" s="66"/>
      <c r="AA178" s="62"/>
      <c r="AB178" s="59"/>
      <c r="AC178" s="58"/>
      <c r="AD178" s="67"/>
      <c r="AE178" s="62"/>
      <c r="AF178" s="62"/>
      <c r="AG178" s="61"/>
      <c r="AU178" s="98"/>
      <c r="AV178" s="98"/>
      <c r="AW178" s="98"/>
      <c r="AX178" s="98"/>
      <c r="AY178" s="98"/>
      <c r="AZ178" s="98"/>
      <c r="BA178" s="99"/>
      <c r="BB178" s="99"/>
      <c r="BC178" s="99"/>
      <c r="BD178" s="99"/>
      <c r="BO178" s="94"/>
      <c r="BP178" s="94"/>
      <c r="BQ178" s="94"/>
      <c r="BR178" s="94"/>
      <c r="BS178" s="94"/>
      <c r="BT178" s="94"/>
      <c r="BU178" s="94"/>
    </row>
    <row r="179" spans="3:73" ht="12" customHeight="1">
      <c r="C179" s="118" t="s">
        <v>112</v>
      </c>
      <c r="D179" s="119" t="s">
        <v>42</v>
      </c>
      <c r="E179" s="537"/>
      <c r="F179" s="524"/>
      <c r="G179" s="524"/>
      <c r="H179" s="525"/>
      <c r="I179" s="38">
        <v>13</v>
      </c>
      <c r="J179" s="29" t="str">
        <f>IF(I179="","","-")</f>
        <v>-</v>
      </c>
      <c r="K179" s="52">
        <v>21</v>
      </c>
      <c r="L179" s="410"/>
      <c r="M179" s="38">
        <v>12</v>
      </c>
      <c r="N179" s="29" t="str">
        <f t="shared" si="28"/>
        <v>-</v>
      </c>
      <c r="O179" s="37">
        <v>21</v>
      </c>
      <c r="P179" s="410"/>
      <c r="Q179" s="38">
        <v>10</v>
      </c>
      <c r="R179" s="29" t="str">
        <f t="shared" si="29"/>
        <v>-</v>
      </c>
      <c r="S179" s="37">
        <v>21</v>
      </c>
      <c r="T179" s="413"/>
      <c r="U179" s="463"/>
      <c r="V179" s="464"/>
      <c r="W179" s="464"/>
      <c r="X179" s="465"/>
      <c r="Y179" s="4"/>
      <c r="Z179" s="66">
        <f>COUNTIF(E178:T180,"○")</f>
        <v>0</v>
      </c>
      <c r="AA179" s="62">
        <f>COUNTIF(E178:T180,"×")</f>
        <v>3</v>
      </c>
      <c r="AB179" s="65">
        <f>(IF((E178&gt;G178),1,0))+(IF((E179&gt;G179),1,0))+(IF((E180&gt;G180),1,0))+(IF((I178&gt;K178),1,0))+(IF((I179&gt;K179),1,0))+(IF((I180&gt;K180),1,0))+(IF((M178&gt;O178),1,0))+(IF((M179&gt;O179),1,0))+(IF((M180&gt;O180),1,0))+(IF((Q178&gt;S178),1,0))+(IF((Q179&gt;S179),1,0))+(IF((Q180&gt;S180),1,0))</f>
        <v>1</v>
      </c>
      <c r="AC179" s="64">
        <f>(IF((E178&lt;G178),1,0))+(IF((E179&lt;G179),1,0))+(IF((E180&lt;G180),1,0))+(IF((I178&lt;K178),1,0))+(IF((I179&lt;K179),1,0))+(IF((I180&lt;K180),1,0))+(IF((M178&lt;O178),1,0))+(IF((M179&lt;O179),1,0))+(IF((M180&lt;O180),1,0))+(IF((Q178&lt;S178),1,0))+(IF((Q179&lt;S179),1,0))+(IF((Q180&lt;S180),1,0))</f>
        <v>6</v>
      </c>
      <c r="AD179" s="63">
        <f>AB179-AC179</f>
        <v>-5</v>
      </c>
      <c r="AE179" s="62">
        <f>SUM(E178:E180,I178:I180,M178:M180,Q178:Q180)</f>
        <v>104</v>
      </c>
      <c r="AF179" s="62">
        <f>SUM(G178:G180,K178:K180,O178:O180,S178:S180)</f>
        <v>143</v>
      </c>
      <c r="AG179" s="61">
        <f>AE179-AF179</f>
        <v>-39</v>
      </c>
      <c r="AU179" s="97"/>
      <c r="AV179" s="97"/>
      <c r="AW179" s="97"/>
      <c r="AX179" s="97"/>
      <c r="AY179" s="97"/>
      <c r="AZ179" s="97"/>
      <c r="BA179" s="97"/>
      <c r="BB179" s="98"/>
      <c r="BC179" s="98"/>
      <c r="BD179" s="98"/>
      <c r="BE179" s="98"/>
      <c r="BF179" s="98"/>
      <c r="BG179" s="98"/>
      <c r="BH179" s="98"/>
      <c r="BI179" s="98"/>
      <c r="BJ179" s="99"/>
      <c r="BK179" s="99"/>
      <c r="BL179" s="99"/>
      <c r="BO179" s="94"/>
      <c r="BP179" s="94"/>
      <c r="BQ179" s="94"/>
      <c r="BR179" s="94"/>
      <c r="BS179" s="94"/>
      <c r="BT179" s="94"/>
      <c r="BU179" s="94"/>
    </row>
    <row r="180" spans="3:73" ht="12" customHeight="1">
      <c r="C180" s="121"/>
      <c r="D180" s="122"/>
      <c r="E180" s="538"/>
      <c r="F180" s="527"/>
      <c r="G180" s="527"/>
      <c r="H180" s="528"/>
      <c r="I180" s="49"/>
      <c r="J180" s="29">
        <f>IF(I180="","","-")</f>
      </c>
      <c r="K180" s="47"/>
      <c r="L180" s="411"/>
      <c r="M180" s="49">
        <v>18</v>
      </c>
      <c r="N180" s="48" t="str">
        <f t="shared" si="28"/>
        <v>-</v>
      </c>
      <c r="O180" s="47">
        <v>21</v>
      </c>
      <c r="P180" s="410"/>
      <c r="Q180" s="49"/>
      <c r="R180" s="48">
        <f t="shared" si="29"/>
      </c>
      <c r="S180" s="47"/>
      <c r="T180" s="413"/>
      <c r="U180" s="10">
        <f>Z179</f>
        <v>0</v>
      </c>
      <c r="V180" s="9" t="s">
        <v>9</v>
      </c>
      <c r="W180" s="9">
        <f>AA179</f>
        <v>3</v>
      </c>
      <c r="X180" s="8" t="s">
        <v>6</v>
      </c>
      <c r="Y180" s="4"/>
      <c r="Z180" s="66"/>
      <c r="AA180" s="62"/>
      <c r="AB180" s="66"/>
      <c r="AC180" s="62"/>
      <c r="AD180" s="61"/>
      <c r="AE180" s="62"/>
      <c r="AF180" s="62"/>
      <c r="AG180" s="61"/>
      <c r="BA180" s="97"/>
      <c r="BB180" s="97"/>
      <c r="BC180" s="97"/>
      <c r="BD180" s="97"/>
      <c r="BE180" s="97"/>
      <c r="BF180" s="97"/>
      <c r="BG180" s="97"/>
      <c r="BH180" s="98"/>
      <c r="BI180" s="98"/>
      <c r="BJ180" s="98"/>
      <c r="BK180" s="98"/>
      <c r="BL180" s="98"/>
      <c r="BM180" s="98"/>
      <c r="BN180" s="98"/>
      <c r="BO180" s="98"/>
      <c r="BP180" s="99"/>
      <c r="BQ180" s="99"/>
      <c r="BR180" s="99"/>
      <c r="BS180" s="94"/>
      <c r="BT180" s="94"/>
      <c r="BU180" s="94"/>
    </row>
    <row r="181" spans="3:73" ht="12" customHeight="1">
      <c r="C181" s="118" t="s">
        <v>113</v>
      </c>
      <c r="D181" s="123" t="s">
        <v>31</v>
      </c>
      <c r="E181" s="31">
        <f>IF(K178="","",K178)</f>
        <v>21</v>
      </c>
      <c r="F181" s="29" t="str">
        <f aca="true" t="shared" si="30" ref="F181:F189">IF(E181="","","-")</f>
        <v>-</v>
      </c>
      <c r="G181" s="28">
        <f>IF(I178="","",I178)</f>
        <v>13</v>
      </c>
      <c r="H181" s="415" t="str">
        <f>IF(L178="","",IF(L178="○","×",IF(L178="×","○")))</f>
        <v>○</v>
      </c>
      <c r="I181" s="520"/>
      <c r="J181" s="521"/>
      <c r="K181" s="521"/>
      <c r="L181" s="522"/>
      <c r="M181" s="38">
        <v>21</v>
      </c>
      <c r="N181" s="29" t="str">
        <f t="shared" si="28"/>
        <v>-</v>
      </c>
      <c r="O181" s="37">
        <v>13</v>
      </c>
      <c r="P181" s="409" t="str">
        <f>IF(M181&lt;&gt;"",IF(M181&gt;O181,IF(M182&gt;O182,"○",IF(M183&gt;O183,"○","×")),IF(M182&gt;O182,IF(M183&gt;O183,"○","×"),"×")),"")</f>
        <v>○</v>
      </c>
      <c r="Q181" s="38">
        <v>21</v>
      </c>
      <c r="R181" s="29" t="str">
        <f t="shared" si="29"/>
        <v>-</v>
      </c>
      <c r="S181" s="37">
        <v>14</v>
      </c>
      <c r="T181" s="412" t="str">
        <f>IF(Q181&lt;&gt;"",IF(Q181&gt;S181,IF(Q182&gt;S182,"○",IF(Q183&gt;S183,"○","×")),IF(Q182&gt;S182,IF(Q183&gt;S183,"○","×"),"×")),"")</f>
        <v>○</v>
      </c>
      <c r="U181" s="460" t="s">
        <v>179</v>
      </c>
      <c r="V181" s="461"/>
      <c r="W181" s="461"/>
      <c r="X181" s="462"/>
      <c r="Y181" s="4"/>
      <c r="Z181" s="59"/>
      <c r="AA181" s="58"/>
      <c r="AB181" s="59"/>
      <c r="AC181" s="58"/>
      <c r="AD181" s="67"/>
      <c r="AE181" s="58"/>
      <c r="AF181" s="58"/>
      <c r="AG181" s="67"/>
      <c r="AR181" s="97"/>
      <c r="AS181" s="97"/>
      <c r="AT181" s="97"/>
      <c r="AU181" s="97"/>
      <c r="AV181" s="97"/>
      <c r="AW181" s="97"/>
      <c r="AX181" s="97"/>
      <c r="BA181" s="97"/>
      <c r="BB181" s="97"/>
      <c r="BC181" s="97"/>
      <c r="BD181" s="97"/>
      <c r="BE181" s="97"/>
      <c r="BF181" s="97"/>
      <c r="BG181" s="97"/>
      <c r="BH181" s="98"/>
      <c r="BI181" s="98"/>
      <c r="BJ181" s="98"/>
      <c r="BK181" s="98"/>
      <c r="BL181" s="98"/>
      <c r="BM181" s="98"/>
      <c r="BN181" s="98"/>
      <c r="BO181" s="98"/>
      <c r="BP181" s="99"/>
      <c r="BQ181" s="99"/>
      <c r="BR181" s="99"/>
      <c r="BS181" s="94"/>
      <c r="BT181" s="94"/>
      <c r="BU181" s="94"/>
    </row>
    <row r="182" spans="3:73" ht="12" customHeight="1">
      <c r="C182" s="118" t="s">
        <v>114</v>
      </c>
      <c r="D182" s="119" t="s">
        <v>31</v>
      </c>
      <c r="E182" s="31">
        <f>IF(K179="","",K179)</f>
        <v>21</v>
      </c>
      <c r="F182" s="29" t="str">
        <f t="shared" si="30"/>
        <v>-</v>
      </c>
      <c r="G182" s="28">
        <f>IF(I179="","",I179)</f>
        <v>13</v>
      </c>
      <c r="H182" s="416" t="str">
        <f>IF(J179="","",J179)</f>
        <v>-</v>
      </c>
      <c r="I182" s="523"/>
      <c r="J182" s="524"/>
      <c r="K182" s="524"/>
      <c r="L182" s="525"/>
      <c r="M182" s="38">
        <v>19</v>
      </c>
      <c r="N182" s="29" t="str">
        <f t="shared" si="28"/>
        <v>-</v>
      </c>
      <c r="O182" s="37">
        <v>21</v>
      </c>
      <c r="P182" s="410"/>
      <c r="Q182" s="38">
        <v>14</v>
      </c>
      <c r="R182" s="29" t="str">
        <f t="shared" si="29"/>
        <v>-</v>
      </c>
      <c r="S182" s="37">
        <v>21</v>
      </c>
      <c r="T182" s="413"/>
      <c r="U182" s="463"/>
      <c r="V182" s="464"/>
      <c r="W182" s="464"/>
      <c r="X182" s="465"/>
      <c r="Y182" s="4"/>
      <c r="Z182" s="66">
        <f>COUNTIF(E181:T183,"○")</f>
        <v>3</v>
      </c>
      <c r="AA182" s="62">
        <f>COUNTIF(E181:T183,"×")</f>
        <v>0</v>
      </c>
      <c r="AB182" s="65">
        <f>(IF((E181&gt;G181),1,0))+(IF((E182&gt;G182),1,0))+(IF((E183&gt;G183),1,0))+(IF((I181&gt;K181),1,0))+(IF((I182&gt;K182),1,0))+(IF((I183&gt;K183),1,0))+(IF((M181&gt;O181),1,0))+(IF((M182&gt;O182),1,0))+(IF((M183&gt;O183),1,0))+(IF((Q181&gt;S181),1,0))+(IF((Q182&gt;S182),1,0))+(IF((Q183&gt;S183),1,0))</f>
        <v>6</v>
      </c>
      <c r="AC182" s="64">
        <f>(IF((E181&lt;G181),1,0))+(IF((E182&lt;G182),1,0))+(IF((E183&lt;G183),1,0))+(IF((I181&lt;K181),1,0))+(IF((I182&lt;K182),1,0))+(IF((I183&lt;K183),1,0))+(IF((M181&lt;O181),1,0))+(IF((M182&lt;O182),1,0))+(IF((M183&lt;O183),1,0))+(IF((Q181&lt;S181),1,0))+(IF((Q182&lt;S182),1,0))+(IF((Q183&lt;S183),1,0))</f>
        <v>2</v>
      </c>
      <c r="AD182" s="63">
        <f>AB182-AC182</f>
        <v>4</v>
      </c>
      <c r="AE182" s="62">
        <f>SUM(E181:E183,I181:I183,M181:M183,Q181:Q183)</f>
        <v>159</v>
      </c>
      <c r="AF182" s="62">
        <f>SUM(G181:G183,K181:K183,O181:O183,S181:S183)</f>
        <v>121</v>
      </c>
      <c r="AG182" s="61">
        <f>AE182-AF182</f>
        <v>38</v>
      </c>
      <c r="AR182" s="97"/>
      <c r="AS182" s="96"/>
      <c r="AT182" s="97"/>
      <c r="AU182" s="97"/>
      <c r="AV182" s="97"/>
      <c r="AW182" s="97"/>
      <c r="AX182" s="97"/>
      <c r="BA182" s="97"/>
      <c r="BB182" s="97"/>
      <c r="BC182" s="97"/>
      <c r="BD182" s="97"/>
      <c r="BE182" s="97"/>
      <c r="BF182" s="97"/>
      <c r="BG182" s="97"/>
      <c r="BH182" s="98"/>
      <c r="BI182" s="98"/>
      <c r="BJ182" s="98"/>
      <c r="BK182" s="98"/>
      <c r="BL182" s="98"/>
      <c r="BM182" s="98"/>
      <c r="BN182" s="98"/>
      <c r="BO182" s="98"/>
      <c r="BP182" s="99"/>
      <c r="BQ182" s="99"/>
      <c r="BR182" s="99"/>
      <c r="BS182" s="94"/>
      <c r="BT182" s="94"/>
      <c r="BU182" s="94"/>
    </row>
    <row r="183" spans="3:73" ht="12" customHeight="1">
      <c r="C183" s="121"/>
      <c r="D183" s="124"/>
      <c r="E183" s="51">
        <f>IF(K180="","",K180)</f>
      </c>
      <c r="F183" s="29">
        <f t="shared" si="30"/>
      </c>
      <c r="G183" s="50">
        <f>IF(I180="","",I180)</f>
      </c>
      <c r="H183" s="519">
        <f>IF(J180="","",J180)</f>
      </c>
      <c r="I183" s="526"/>
      <c r="J183" s="527"/>
      <c r="K183" s="527"/>
      <c r="L183" s="528"/>
      <c r="M183" s="49">
        <v>21</v>
      </c>
      <c r="N183" s="29" t="str">
        <f t="shared" si="28"/>
        <v>-</v>
      </c>
      <c r="O183" s="47">
        <v>13</v>
      </c>
      <c r="P183" s="411"/>
      <c r="Q183" s="49">
        <v>21</v>
      </c>
      <c r="R183" s="48" t="str">
        <f t="shared" si="29"/>
        <v>-</v>
      </c>
      <c r="S183" s="47">
        <v>13</v>
      </c>
      <c r="T183" s="414"/>
      <c r="U183" s="10">
        <f>Z182</f>
        <v>3</v>
      </c>
      <c r="V183" s="9" t="s">
        <v>9</v>
      </c>
      <c r="W183" s="9">
        <f>AA182</f>
        <v>0</v>
      </c>
      <c r="X183" s="8" t="s">
        <v>6</v>
      </c>
      <c r="Y183" s="4"/>
      <c r="Z183" s="3"/>
      <c r="AA183" s="2"/>
      <c r="AB183" s="3"/>
      <c r="AC183" s="2"/>
      <c r="AD183" s="1"/>
      <c r="AE183" s="2"/>
      <c r="AF183" s="2"/>
      <c r="AG183" s="1"/>
      <c r="AR183" s="97"/>
      <c r="AS183" s="96"/>
      <c r="AT183" s="97"/>
      <c r="AU183" s="97"/>
      <c r="AV183" s="97"/>
      <c r="AW183" s="97"/>
      <c r="AX183" s="97"/>
      <c r="BA183" s="97"/>
      <c r="BB183" s="97"/>
      <c r="BC183" s="97"/>
      <c r="BD183" s="97"/>
      <c r="BE183" s="97"/>
      <c r="BF183" s="97"/>
      <c r="BG183" s="97"/>
      <c r="BH183" s="98"/>
      <c r="BI183" s="98"/>
      <c r="BJ183" s="98"/>
      <c r="BK183" s="98"/>
      <c r="BL183" s="98"/>
      <c r="BM183" s="98"/>
      <c r="BN183" s="98"/>
      <c r="BO183" s="98"/>
      <c r="BP183" s="99"/>
      <c r="BQ183" s="99"/>
      <c r="BR183" s="99"/>
      <c r="BS183" s="94"/>
      <c r="BT183" s="94"/>
      <c r="BU183" s="94"/>
    </row>
    <row r="184" spans="3:73" ht="12" customHeight="1">
      <c r="C184" s="125" t="s">
        <v>55</v>
      </c>
      <c r="D184" s="119" t="s">
        <v>107</v>
      </c>
      <c r="E184" s="31">
        <f>IF(O178="","",O178)</f>
        <v>17</v>
      </c>
      <c r="F184" s="33" t="str">
        <f t="shared" si="30"/>
        <v>-</v>
      </c>
      <c r="G184" s="28">
        <f>IF(M178="","",M178)</f>
        <v>21</v>
      </c>
      <c r="H184" s="415" t="str">
        <f>IF(P178="","",IF(P178="○","×",IF(P178="×","○")))</f>
        <v>○</v>
      </c>
      <c r="I184" s="30">
        <f>IF(O181="","",O181)</f>
        <v>13</v>
      </c>
      <c r="J184" s="29" t="str">
        <f aca="true" t="shared" si="31" ref="J184:J189">IF(I184="","","-")</f>
        <v>-</v>
      </c>
      <c r="K184" s="28">
        <f>IF(M181="","",M181)</f>
        <v>21</v>
      </c>
      <c r="L184" s="415" t="str">
        <f>IF(P181="","",IF(P181="○","×",IF(P181="×","○")))</f>
        <v>×</v>
      </c>
      <c r="M184" s="520"/>
      <c r="N184" s="521"/>
      <c r="O184" s="521"/>
      <c r="P184" s="522"/>
      <c r="Q184" s="38">
        <v>21</v>
      </c>
      <c r="R184" s="29" t="str">
        <f t="shared" si="29"/>
        <v>-</v>
      </c>
      <c r="S184" s="37">
        <v>12</v>
      </c>
      <c r="T184" s="413" t="str">
        <f>IF(Q184&lt;&gt;"",IF(Q184&gt;S184,IF(Q185&gt;S185,"○",IF(Q186&gt;S186,"○","×")),IF(Q185&gt;S185,IF(Q186&gt;S186,"○","×"),"×")),"")</f>
        <v>○</v>
      </c>
      <c r="U184" s="460" t="s">
        <v>180</v>
      </c>
      <c r="V184" s="461"/>
      <c r="W184" s="461"/>
      <c r="X184" s="462"/>
      <c r="Y184" s="4"/>
      <c r="Z184" s="66"/>
      <c r="AA184" s="62"/>
      <c r="AB184" s="66"/>
      <c r="AC184" s="62"/>
      <c r="AD184" s="61"/>
      <c r="AE184" s="62"/>
      <c r="AF184" s="62"/>
      <c r="AG184" s="61"/>
      <c r="AR184" s="97"/>
      <c r="AS184" s="96"/>
      <c r="AT184" s="97"/>
      <c r="AU184" s="97"/>
      <c r="AV184" s="97"/>
      <c r="AW184" s="97"/>
      <c r="AX184" s="97"/>
      <c r="BA184" s="97"/>
      <c r="BB184" s="97"/>
      <c r="BC184" s="97"/>
      <c r="BD184" s="97"/>
      <c r="BE184" s="97"/>
      <c r="BF184" s="97"/>
      <c r="BG184" s="97"/>
      <c r="BH184" s="98"/>
      <c r="BI184" s="98"/>
      <c r="BJ184" s="98"/>
      <c r="BK184" s="98"/>
      <c r="BL184" s="98"/>
      <c r="BM184" s="98"/>
      <c r="BN184" s="98"/>
      <c r="BO184" s="98"/>
      <c r="BP184" s="99"/>
      <c r="BQ184" s="99"/>
      <c r="BR184" s="99"/>
      <c r="BS184" s="94"/>
      <c r="BT184" s="94"/>
      <c r="BU184" s="94"/>
    </row>
    <row r="185" spans="3:73" ht="12" customHeight="1">
      <c r="C185" s="125" t="s">
        <v>120</v>
      </c>
      <c r="D185" s="119" t="s">
        <v>107</v>
      </c>
      <c r="E185" s="31">
        <f>IF(O179="","",O179)</f>
        <v>21</v>
      </c>
      <c r="F185" s="29" t="str">
        <f t="shared" si="30"/>
        <v>-</v>
      </c>
      <c r="G185" s="28">
        <f>IF(M179="","",M179)</f>
        <v>12</v>
      </c>
      <c r="H185" s="416">
        <f>IF(J182="","",J182)</f>
      </c>
      <c r="I185" s="30">
        <f>IF(O182="","",O182)</f>
        <v>21</v>
      </c>
      <c r="J185" s="29" t="str">
        <f t="shared" si="31"/>
        <v>-</v>
      </c>
      <c r="K185" s="28">
        <f>IF(M182="","",M182)</f>
        <v>19</v>
      </c>
      <c r="L185" s="416" t="str">
        <f>IF(N182="","",N182)</f>
        <v>-</v>
      </c>
      <c r="M185" s="523"/>
      <c r="N185" s="524"/>
      <c r="O185" s="524"/>
      <c r="P185" s="525"/>
      <c r="Q185" s="38">
        <v>21</v>
      </c>
      <c r="R185" s="29" t="str">
        <f t="shared" si="29"/>
        <v>-</v>
      </c>
      <c r="S185" s="37">
        <v>16</v>
      </c>
      <c r="T185" s="413"/>
      <c r="U185" s="463"/>
      <c r="V185" s="464"/>
      <c r="W185" s="464"/>
      <c r="X185" s="465"/>
      <c r="Y185" s="4"/>
      <c r="Z185" s="66">
        <f>COUNTIF(E184:T186,"○")</f>
        <v>2</v>
      </c>
      <c r="AA185" s="62">
        <f>COUNTIF(E184:T186,"×")</f>
        <v>1</v>
      </c>
      <c r="AB185" s="65">
        <f>(IF((E184&gt;G184),1,0))+(IF((E185&gt;G185),1,0))+(IF((E186&gt;G186),1,0))+(IF((I184&gt;K184),1,0))+(IF((I185&gt;K185),1,0))+(IF((I186&gt;K186),1,0))+(IF((M184&gt;O184),1,0))+(IF((M185&gt;O185),1,0))+(IF((M186&gt;O186),1,0))+(IF((Q184&gt;S184),1,0))+(IF((Q185&gt;S185),1,0))+(IF((Q186&gt;S186),1,0))</f>
        <v>5</v>
      </c>
      <c r="AC185" s="64">
        <f>(IF((E184&lt;G184),1,0))+(IF((E185&lt;G185),1,0))+(IF((E186&lt;G186),1,0))+(IF((I184&lt;K184),1,0))+(IF((I185&lt;K185),1,0))+(IF((I186&lt;K186),1,0))+(IF((M184&lt;O184),1,0))+(IF((M185&lt;O185),1,0))+(IF((M186&lt;O186),1,0))+(IF((Q184&lt;S184),1,0))+(IF((Q185&lt;S185),1,0))+(IF((Q186&lt;S186),1,0))</f>
        <v>3</v>
      </c>
      <c r="AD185" s="63">
        <f>AB185-AC185</f>
        <v>2</v>
      </c>
      <c r="AE185" s="62">
        <f>SUM(E184:E186,I184:I186,M184:M186,Q184:Q186)</f>
        <v>148</v>
      </c>
      <c r="AF185" s="62">
        <f>SUM(G184:G186,K184:K186,O184:O186,S184:S186)</f>
        <v>140</v>
      </c>
      <c r="AG185" s="61">
        <f>AE185-AF185</f>
        <v>8</v>
      </c>
      <c r="AQ185" s="97"/>
      <c r="AR185" s="97"/>
      <c r="AS185" s="96"/>
      <c r="AT185" s="97"/>
      <c r="AU185" s="97"/>
      <c r="AV185" s="97"/>
      <c r="AW185" s="97"/>
      <c r="AX185" s="97"/>
      <c r="BA185" s="97"/>
      <c r="BB185" s="97"/>
      <c r="BC185" s="97"/>
      <c r="BD185" s="97"/>
      <c r="BE185" s="97"/>
      <c r="BF185" s="97"/>
      <c r="BG185" s="97"/>
      <c r="BH185" s="98"/>
      <c r="BI185" s="98"/>
      <c r="BJ185" s="98"/>
      <c r="BK185" s="98"/>
      <c r="BL185" s="98"/>
      <c r="BM185" s="98"/>
      <c r="BN185" s="98"/>
      <c r="BO185" s="98"/>
      <c r="BP185" s="99"/>
      <c r="BQ185" s="99"/>
      <c r="BR185" s="99"/>
      <c r="BS185" s="94"/>
      <c r="BT185" s="94"/>
      <c r="BU185" s="94"/>
    </row>
    <row r="186" spans="3:73" ht="12" customHeight="1">
      <c r="C186" s="121"/>
      <c r="D186" s="122"/>
      <c r="E186" s="51">
        <f>IF(O180="","",O180)</f>
        <v>21</v>
      </c>
      <c r="F186" s="48" t="str">
        <f t="shared" si="30"/>
        <v>-</v>
      </c>
      <c r="G186" s="50">
        <f>IF(M180="","",M180)</f>
        <v>18</v>
      </c>
      <c r="H186" s="519">
        <f>IF(J183="","",J183)</f>
      </c>
      <c r="I186" s="68">
        <f>IF(O183="","",O183)</f>
        <v>13</v>
      </c>
      <c r="J186" s="29" t="str">
        <f t="shared" si="31"/>
        <v>-</v>
      </c>
      <c r="K186" s="50">
        <f>IF(M183="","",M183)</f>
        <v>21</v>
      </c>
      <c r="L186" s="519" t="str">
        <f>IF(N183="","",N183)</f>
        <v>-</v>
      </c>
      <c r="M186" s="526"/>
      <c r="N186" s="527"/>
      <c r="O186" s="527"/>
      <c r="P186" s="528"/>
      <c r="Q186" s="49"/>
      <c r="R186" s="29">
        <f t="shared" si="29"/>
      </c>
      <c r="S186" s="47"/>
      <c r="T186" s="414"/>
      <c r="U186" s="10">
        <f>Z185</f>
        <v>2</v>
      </c>
      <c r="V186" s="9" t="s">
        <v>9</v>
      </c>
      <c r="W186" s="9">
        <f>AA185</f>
        <v>1</v>
      </c>
      <c r="X186" s="8" t="s">
        <v>6</v>
      </c>
      <c r="Y186" s="4"/>
      <c r="Z186" s="66"/>
      <c r="AA186" s="62"/>
      <c r="AB186" s="66"/>
      <c r="AC186" s="62"/>
      <c r="AD186" s="61"/>
      <c r="AE186" s="62"/>
      <c r="AF186" s="62"/>
      <c r="AG186" s="61"/>
      <c r="AR186" s="97"/>
      <c r="AS186" s="96"/>
      <c r="AT186" s="97"/>
      <c r="AU186" s="97"/>
      <c r="AV186" s="97"/>
      <c r="AW186" s="97"/>
      <c r="AX186" s="97"/>
      <c r="AY186" s="98"/>
      <c r="AZ186" s="98"/>
      <c r="BA186" s="97"/>
      <c r="BB186" s="97"/>
      <c r="BC186" s="97"/>
      <c r="BD186" s="97"/>
      <c r="BE186" s="97"/>
      <c r="BF186" s="97"/>
      <c r="BG186" s="97"/>
      <c r="BH186" s="98"/>
      <c r="BI186" s="98"/>
      <c r="BJ186" s="98"/>
      <c r="BK186" s="98"/>
      <c r="BL186" s="98"/>
      <c r="BM186" s="98"/>
      <c r="BN186" s="98"/>
      <c r="BO186" s="98"/>
      <c r="BP186" s="99"/>
      <c r="BQ186" s="99"/>
      <c r="BR186" s="99"/>
      <c r="BS186" s="94"/>
      <c r="BT186" s="94"/>
      <c r="BU186" s="94"/>
    </row>
    <row r="187" spans="3:73" ht="12" customHeight="1">
      <c r="C187" s="126" t="s">
        <v>117</v>
      </c>
      <c r="D187" s="123" t="s">
        <v>26</v>
      </c>
      <c r="E187" s="31">
        <f>IF(S178="","",S178)</f>
        <v>21</v>
      </c>
      <c r="F187" s="29" t="str">
        <f t="shared" si="30"/>
        <v>-</v>
      </c>
      <c r="G187" s="28">
        <f>IF(Q178="","",Q178)</f>
        <v>17</v>
      </c>
      <c r="H187" s="415" t="str">
        <f>IF(T178="","",IF(T178="○","×",IF(T178="×","○")))</f>
        <v>○</v>
      </c>
      <c r="I187" s="30">
        <f>IF(S181="","",S181)</f>
        <v>14</v>
      </c>
      <c r="J187" s="33" t="str">
        <f t="shared" si="31"/>
        <v>-</v>
      </c>
      <c r="K187" s="28">
        <f>IF(Q181="","",Q181)</f>
        <v>21</v>
      </c>
      <c r="L187" s="415" t="str">
        <f>IF(T181="","",IF(T181="○","×",IF(T181="×","○")))</f>
        <v>×</v>
      </c>
      <c r="M187" s="34">
        <f>IF(S184="","",S184)</f>
        <v>12</v>
      </c>
      <c r="N187" s="29" t="str">
        <f>IF(M187="","","-")</f>
        <v>-</v>
      </c>
      <c r="O187" s="32">
        <f>IF(Q184="","",Q184)</f>
        <v>21</v>
      </c>
      <c r="P187" s="415" t="str">
        <f>IF(T184="","",IF(T184="○","×",IF(T184="×","○")))</f>
        <v>×</v>
      </c>
      <c r="Q187" s="520"/>
      <c r="R187" s="521"/>
      <c r="S187" s="521"/>
      <c r="T187" s="529"/>
      <c r="U187" s="460" t="s">
        <v>181</v>
      </c>
      <c r="V187" s="461"/>
      <c r="W187" s="461"/>
      <c r="X187" s="462"/>
      <c r="Y187" s="4"/>
      <c r="Z187" s="59"/>
      <c r="AA187" s="58"/>
      <c r="AB187" s="59"/>
      <c r="AC187" s="58"/>
      <c r="AD187" s="67"/>
      <c r="AE187" s="58"/>
      <c r="AF187" s="58"/>
      <c r="AG187" s="67"/>
      <c r="AR187" s="97"/>
      <c r="AS187" s="96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8"/>
      <c r="BI187" s="98"/>
      <c r="BJ187" s="98"/>
      <c r="BK187" s="98"/>
      <c r="BL187" s="98"/>
      <c r="BM187" s="98"/>
      <c r="BN187" s="98"/>
      <c r="BO187" s="98"/>
      <c r="BP187" s="99"/>
      <c r="BQ187" s="99"/>
      <c r="BR187" s="99"/>
      <c r="BS187" s="94"/>
      <c r="BT187" s="94"/>
      <c r="BU187" s="94"/>
    </row>
    <row r="188" spans="3:73" ht="12" customHeight="1">
      <c r="C188" s="125" t="s">
        <v>119</v>
      </c>
      <c r="D188" s="119" t="s">
        <v>118</v>
      </c>
      <c r="E188" s="31">
        <f>IF(S179="","",S179)</f>
        <v>21</v>
      </c>
      <c r="F188" s="29" t="str">
        <f t="shared" si="30"/>
        <v>-</v>
      </c>
      <c r="G188" s="28">
        <f>IF(Q179="","",Q179)</f>
        <v>10</v>
      </c>
      <c r="H188" s="416" t="str">
        <f>IF(J185="","",J185)</f>
        <v>-</v>
      </c>
      <c r="I188" s="30">
        <f>IF(S182="","",S182)</f>
        <v>21</v>
      </c>
      <c r="J188" s="29" t="str">
        <f t="shared" si="31"/>
        <v>-</v>
      </c>
      <c r="K188" s="28">
        <f>IF(Q182="","",Q182)</f>
        <v>14</v>
      </c>
      <c r="L188" s="416">
        <f>IF(N185="","",N185)</f>
      </c>
      <c r="M188" s="30">
        <f>IF(S185="","",S185)</f>
        <v>16</v>
      </c>
      <c r="N188" s="29" t="str">
        <f>IF(M188="","","-")</f>
        <v>-</v>
      </c>
      <c r="O188" s="28">
        <f>IF(Q185="","",Q185)</f>
        <v>21</v>
      </c>
      <c r="P188" s="416" t="str">
        <f>IF(R185="","",R185)</f>
        <v>-</v>
      </c>
      <c r="Q188" s="523"/>
      <c r="R188" s="524"/>
      <c r="S188" s="524"/>
      <c r="T188" s="530"/>
      <c r="U188" s="463"/>
      <c r="V188" s="464"/>
      <c r="W188" s="464"/>
      <c r="X188" s="465"/>
      <c r="Y188" s="4"/>
      <c r="Z188" s="66">
        <f>COUNTIF(E187:T189,"○")</f>
        <v>1</v>
      </c>
      <c r="AA188" s="62">
        <f>COUNTIF(E187:T189,"×")</f>
        <v>2</v>
      </c>
      <c r="AB188" s="65">
        <f>(IF((E187&gt;G187),1,0))+(IF((E188&gt;G188),1,0))+(IF((E189&gt;G189),1,0))+(IF((I187&gt;K187),1,0))+(IF((I188&gt;K188),1,0))+(IF((I189&gt;K189),1,0))+(IF((M187&gt;O187),1,0))+(IF((M188&gt;O188),1,0))+(IF((M189&gt;O189),1,0))+(IF((Q187&gt;S187),1,0))+(IF((Q188&gt;S188),1,0))+(IF((Q189&gt;S189),1,0))</f>
        <v>3</v>
      </c>
      <c r="AC188" s="64">
        <f>(IF((E187&lt;G187),1,0))+(IF((E188&lt;G188),1,0))+(IF((E189&lt;G189),1,0))+(IF((I187&lt;K187),1,0))+(IF((I188&lt;K188),1,0))+(IF((I189&lt;K189),1,0))+(IF((M187&lt;O187),1,0))+(IF((M188&lt;O188),1,0))+(IF((M189&lt;O189),1,0))+(IF((Q187&lt;S187),1,0))+(IF((Q188&lt;S188),1,0))+(IF((Q189&lt;S189),1,0))</f>
        <v>4</v>
      </c>
      <c r="AD188" s="63">
        <f>AB188-AC188</f>
        <v>-1</v>
      </c>
      <c r="AE188" s="62">
        <f>SUM(E187:E189,I187:I189,M187:M189,Q187:Q189)</f>
        <v>118</v>
      </c>
      <c r="AF188" s="62">
        <f>SUM(G187:G189,K187:K189,O187:O189,S187:S189)</f>
        <v>125</v>
      </c>
      <c r="AG188" s="61">
        <f>AE188-AF188</f>
        <v>-7</v>
      </c>
      <c r="AR188" s="97"/>
      <c r="AS188" s="96"/>
      <c r="AT188" s="97"/>
      <c r="AU188" s="97"/>
      <c r="AV188" s="97"/>
      <c r="AW188" s="97"/>
      <c r="AX188" s="97"/>
      <c r="AY188" s="97"/>
      <c r="AZ188" s="97"/>
      <c r="BA188" s="98"/>
      <c r="BB188" s="98"/>
      <c r="BC188" s="98"/>
      <c r="BD188" s="99"/>
      <c r="BE188" s="99"/>
      <c r="BF188" s="99"/>
      <c r="BG188" s="99"/>
      <c r="BO188" s="106"/>
      <c r="BP188" s="106"/>
      <c r="BQ188" s="106"/>
      <c r="BR188" s="153"/>
      <c r="BS188" s="94"/>
      <c r="BT188" s="94"/>
      <c r="BU188" s="94"/>
    </row>
    <row r="189" spans="3:73" ht="12" customHeight="1" thickBot="1">
      <c r="C189" s="127"/>
      <c r="D189" s="128"/>
      <c r="E189" s="21">
        <f>IF(S180="","",S180)</f>
      </c>
      <c r="F189" s="19">
        <f t="shared" si="30"/>
      </c>
      <c r="G189" s="18">
        <f>IF(Q180="","",Q180)</f>
      </c>
      <c r="H189" s="417" t="str">
        <f>IF(J186="","",J186)</f>
        <v>-</v>
      </c>
      <c r="I189" s="20">
        <f>IF(S183="","",S183)</f>
        <v>13</v>
      </c>
      <c r="J189" s="19" t="str">
        <f t="shared" si="31"/>
        <v>-</v>
      </c>
      <c r="K189" s="18">
        <f>IF(Q183="","",Q183)</f>
        <v>21</v>
      </c>
      <c r="L189" s="417">
        <f>IF(N186="","",N186)</f>
      </c>
      <c r="M189" s="20">
        <f>IF(S186="","",S186)</f>
      </c>
      <c r="N189" s="19">
        <f>IF(M189="","","-")</f>
      </c>
      <c r="O189" s="18">
        <f>IF(Q186="","",Q186)</f>
      </c>
      <c r="P189" s="417">
        <f>IF(R186="","",R186)</f>
      </c>
      <c r="Q189" s="531"/>
      <c r="R189" s="532"/>
      <c r="S189" s="532"/>
      <c r="T189" s="533"/>
      <c r="U189" s="7">
        <f>Z188</f>
        <v>1</v>
      </c>
      <c r="V189" s="6" t="s">
        <v>9</v>
      </c>
      <c r="W189" s="6">
        <f>AA188</f>
        <v>2</v>
      </c>
      <c r="X189" s="5" t="s">
        <v>6</v>
      </c>
      <c r="Y189" s="4"/>
      <c r="Z189" s="3"/>
      <c r="AA189" s="2"/>
      <c r="AB189" s="3"/>
      <c r="AC189" s="2"/>
      <c r="AD189" s="1"/>
      <c r="AE189" s="2"/>
      <c r="AF189" s="2"/>
      <c r="AG189" s="1"/>
      <c r="AR189" s="97"/>
      <c r="AS189" s="96"/>
      <c r="AT189" s="97"/>
      <c r="AU189" s="97"/>
      <c r="AV189" s="97"/>
      <c r="AW189" s="97"/>
      <c r="AX189" s="97"/>
      <c r="AY189" s="97"/>
      <c r="AZ189" s="97"/>
      <c r="BA189" s="98"/>
      <c r="BB189" s="98"/>
      <c r="BC189" s="98"/>
      <c r="BD189" s="99"/>
      <c r="BE189" s="99"/>
      <c r="BF189" s="99"/>
      <c r="BG189" s="99"/>
      <c r="BO189" s="106"/>
      <c r="BP189" s="106"/>
      <c r="BQ189" s="106"/>
      <c r="BR189" s="153"/>
      <c r="BS189" s="94"/>
      <c r="BT189" s="94"/>
      <c r="BU189" s="94"/>
    </row>
    <row r="190" spans="3:73" ht="15" customHeight="1">
      <c r="C190" s="129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20"/>
      <c r="AA190" s="120"/>
      <c r="AB190" s="120"/>
      <c r="AC190" s="120"/>
      <c r="AD190" s="120"/>
      <c r="AE190" s="120"/>
      <c r="AF190" s="120"/>
      <c r="AI190" s="97"/>
      <c r="AJ190" s="96"/>
      <c r="AK190" s="97"/>
      <c r="AL190" s="97"/>
      <c r="AM190" s="97"/>
      <c r="AN190" s="97"/>
      <c r="AO190" s="97"/>
      <c r="AP190" s="97"/>
      <c r="AY190" s="97"/>
      <c r="AZ190" s="97"/>
      <c r="BA190" s="98"/>
      <c r="BB190" s="98"/>
      <c r="BC190" s="98"/>
      <c r="BD190" s="99"/>
      <c r="BE190" s="99"/>
      <c r="BF190" s="99"/>
      <c r="BG190" s="99"/>
      <c r="BO190" s="106"/>
      <c r="BP190" s="106"/>
      <c r="BQ190" s="106"/>
      <c r="BR190" s="153"/>
      <c r="BS190" s="94"/>
      <c r="BT190" s="94"/>
      <c r="BU190" s="94"/>
    </row>
    <row r="191" spans="3:73" ht="15" customHeight="1">
      <c r="C191" s="129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87"/>
      <c r="AD191" s="187"/>
      <c r="AE191" s="187"/>
      <c r="AF191" s="187"/>
      <c r="AG191" s="132"/>
      <c r="AH191" s="120"/>
      <c r="AI191" s="120"/>
      <c r="AJ191" s="120"/>
      <c r="AK191" s="120"/>
      <c r="AL191" s="120"/>
      <c r="AM191" s="120"/>
      <c r="AN191" s="120"/>
      <c r="AO191" s="120"/>
      <c r="AY191" s="97"/>
      <c r="AZ191" s="97"/>
      <c r="BA191" s="98"/>
      <c r="BB191" s="98"/>
      <c r="BC191" s="98"/>
      <c r="BD191" s="99"/>
      <c r="BE191" s="99"/>
      <c r="BF191" s="99"/>
      <c r="BG191" s="99"/>
      <c r="BO191" s="153"/>
      <c r="BP191" s="94"/>
      <c r="BQ191" s="94"/>
      <c r="BR191" s="94"/>
      <c r="BS191" s="99"/>
      <c r="BT191" s="94"/>
      <c r="BU191" s="94"/>
    </row>
    <row r="192" spans="11:73" ht="9.75" customHeight="1"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87"/>
      <c r="AD192" s="187"/>
      <c r="AE192" s="187"/>
      <c r="AF192" s="187"/>
      <c r="AG192" s="132"/>
      <c r="AH192" s="120"/>
      <c r="AI192" s="120"/>
      <c r="AJ192" s="120"/>
      <c r="AK192" s="120"/>
      <c r="AL192" s="120"/>
      <c r="AM192" s="120"/>
      <c r="AN192" s="120"/>
      <c r="AO192" s="120"/>
      <c r="AY192" s="97"/>
      <c r="AZ192" s="97"/>
      <c r="BA192" s="98"/>
      <c r="BB192" s="98"/>
      <c r="BC192" s="98"/>
      <c r="BD192" s="99"/>
      <c r="BE192" s="99"/>
      <c r="BF192" s="99"/>
      <c r="BG192" s="99"/>
      <c r="BO192" s="106"/>
      <c r="BP192" s="94"/>
      <c r="BQ192" s="94"/>
      <c r="BR192" s="94"/>
      <c r="BS192" s="99"/>
      <c r="BT192" s="94"/>
      <c r="BU192" s="94"/>
    </row>
    <row r="193" spans="11:73" ht="9.75" customHeight="1">
      <c r="K193" s="583" t="s">
        <v>22</v>
      </c>
      <c r="L193" s="583"/>
      <c r="M193" s="583"/>
      <c r="N193" s="583"/>
      <c r="O193" s="583"/>
      <c r="P193" s="583"/>
      <c r="Q193" s="583"/>
      <c r="R193" s="583"/>
      <c r="S193" s="583"/>
      <c r="T193" s="583"/>
      <c r="U193" s="135"/>
      <c r="V193" s="580" t="s">
        <v>20</v>
      </c>
      <c r="W193" s="580"/>
      <c r="X193" s="580"/>
      <c r="Y193" s="580"/>
      <c r="Z193" s="580"/>
      <c r="AA193" s="580"/>
      <c r="AB193" s="580"/>
      <c r="AC193" s="580"/>
      <c r="AD193" s="580"/>
      <c r="AE193" s="580"/>
      <c r="AF193" s="580"/>
      <c r="AG193" s="580"/>
      <c r="AY193" s="97"/>
      <c r="AZ193" s="97"/>
      <c r="BO193" s="94"/>
      <c r="BP193" s="94"/>
      <c r="BQ193" s="94"/>
      <c r="BR193" s="94"/>
      <c r="BS193" s="99"/>
      <c r="BT193" s="94"/>
      <c r="BU193" s="94"/>
    </row>
    <row r="194" spans="11:73" ht="9.75" customHeight="1">
      <c r="K194" s="584"/>
      <c r="L194" s="584"/>
      <c r="M194" s="584"/>
      <c r="N194" s="584"/>
      <c r="O194" s="584"/>
      <c r="P194" s="584"/>
      <c r="Q194" s="584"/>
      <c r="R194" s="584"/>
      <c r="S194" s="584"/>
      <c r="T194" s="584"/>
      <c r="U194" s="136"/>
      <c r="V194" s="580"/>
      <c r="W194" s="580"/>
      <c r="X194" s="580"/>
      <c r="Y194" s="580"/>
      <c r="Z194" s="580"/>
      <c r="AA194" s="580"/>
      <c r="AB194" s="580"/>
      <c r="AC194" s="580"/>
      <c r="AD194" s="580"/>
      <c r="AE194" s="580"/>
      <c r="AF194" s="580"/>
      <c r="AG194" s="580"/>
      <c r="BO194" s="94"/>
      <c r="BP194" s="94"/>
      <c r="BQ194" s="94"/>
      <c r="BR194" s="94"/>
      <c r="BS194" s="99"/>
      <c r="BT194" s="94"/>
      <c r="BU194" s="94"/>
    </row>
    <row r="195" spans="3:73" ht="15.75" customHeight="1">
      <c r="C195" s="582" t="s">
        <v>146</v>
      </c>
      <c r="D195" s="582"/>
      <c r="E195" s="582"/>
      <c r="F195" s="582"/>
      <c r="G195" s="582"/>
      <c r="H195" s="582"/>
      <c r="I195" s="582"/>
      <c r="J195" s="582"/>
      <c r="K195" s="502" t="s">
        <v>196</v>
      </c>
      <c r="L195" s="503"/>
      <c r="M195" s="503"/>
      <c r="N195" s="503"/>
      <c r="O195" s="503"/>
      <c r="P195" s="539" t="s">
        <v>197</v>
      </c>
      <c r="Q195" s="503"/>
      <c r="R195" s="503"/>
      <c r="S195" s="503"/>
      <c r="T195" s="540"/>
      <c r="U195" s="97"/>
      <c r="V195" s="502" t="s">
        <v>198</v>
      </c>
      <c r="W195" s="503"/>
      <c r="X195" s="503"/>
      <c r="Y195" s="503"/>
      <c r="Z195" s="503"/>
      <c r="AA195" s="539" t="s">
        <v>130</v>
      </c>
      <c r="AB195" s="503"/>
      <c r="AC195" s="503"/>
      <c r="AD195" s="503"/>
      <c r="AE195" s="540"/>
      <c r="BO195" s="94"/>
      <c r="BP195" s="94"/>
      <c r="BQ195" s="94"/>
      <c r="BR195" s="94"/>
      <c r="BS195" s="99"/>
      <c r="BT195" s="94"/>
      <c r="BU195" s="94"/>
    </row>
    <row r="196" spans="3:73" ht="15.75" customHeight="1">
      <c r="C196" s="582"/>
      <c r="D196" s="582"/>
      <c r="E196" s="582"/>
      <c r="F196" s="582"/>
      <c r="G196" s="582"/>
      <c r="H196" s="582"/>
      <c r="I196" s="582"/>
      <c r="J196" s="582"/>
      <c r="K196" s="405" t="s">
        <v>199</v>
      </c>
      <c r="L196" s="406"/>
      <c r="M196" s="406"/>
      <c r="N196" s="406"/>
      <c r="O196" s="406"/>
      <c r="P196" s="407" t="s">
        <v>201</v>
      </c>
      <c r="Q196" s="407"/>
      <c r="R196" s="407"/>
      <c r="S196" s="407"/>
      <c r="T196" s="408"/>
      <c r="U196" s="97"/>
      <c r="V196" s="405" t="s">
        <v>200</v>
      </c>
      <c r="W196" s="406"/>
      <c r="X196" s="406"/>
      <c r="Y196" s="406"/>
      <c r="Z196" s="406"/>
      <c r="AA196" s="407" t="s">
        <v>189</v>
      </c>
      <c r="AB196" s="407"/>
      <c r="AC196" s="407"/>
      <c r="AD196" s="407"/>
      <c r="AE196" s="408"/>
      <c r="AF196" s="105"/>
      <c r="AG196" s="105"/>
      <c r="AH196" s="105"/>
      <c r="AI196" s="106"/>
      <c r="AJ196" s="106"/>
      <c r="AK196" s="106"/>
      <c r="BO196" s="94"/>
      <c r="BP196" s="94"/>
      <c r="BQ196" s="94"/>
      <c r="BR196" s="94"/>
      <c r="BS196" s="99"/>
      <c r="BT196" s="94"/>
      <c r="BU196" s="94"/>
    </row>
    <row r="197" spans="3:73" ht="10.5" customHeight="1">
      <c r="C197" s="582"/>
      <c r="D197" s="582"/>
      <c r="E197" s="582"/>
      <c r="F197" s="582"/>
      <c r="G197" s="582"/>
      <c r="H197" s="582"/>
      <c r="I197" s="582"/>
      <c r="J197" s="582"/>
      <c r="K197" s="583" t="s">
        <v>149</v>
      </c>
      <c r="L197" s="583"/>
      <c r="M197" s="583"/>
      <c r="N197" s="583"/>
      <c r="O197" s="583"/>
      <c r="P197" s="583"/>
      <c r="Q197" s="583"/>
      <c r="R197" s="583"/>
      <c r="S197" s="583"/>
      <c r="T197" s="583"/>
      <c r="U197" s="135"/>
      <c r="V197" s="580" t="s">
        <v>150</v>
      </c>
      <c r="W197" s="580"/>
      <c r="X197" s="580"/>
      <c r="Y197" s="580"/>
      <c r="Z197" s="580"/>
      <c r="AA197" s="580"/>
      <c r="AB197" s="580"/>
      <c r="AC197" s="580"/>
      <c r="AD197" s="580"/>
      <c r="AE197" s="580"/>
      <c r="AF197" s="580"/>
      <c r="AG197" s="580"/>
      <c r="AH197" s="105"/>
      <c r="AI197" s="106"/>
      <c r="AJ197" s="106"/>
      <c r="AK197" s="106"/>
      <c r="BO197" s="94"/>
      <c r="BP197" s="94"/>
      <c r="BQ197" s="94"/>
      <c r="BR197" s="94"/>
      <c r="BS197" s="99"/>
      <c r="BT197" s="94"/>
      <c r="BU197" s="94"/>
    </row>
    <row r="198" spans="5:73" ht="10.5" customHeight="1">
      <c r="E198" s="176"/>
      <c r="F198" s="176"/>
      <c r="G198" s="176"/>
      <c r="H198" s="176"/>
      <c r="I198" s="176"/>
      <c r="J198" s="176"/>
      <c r="K198" s="584"/>
      <c r="L198" s="584"/>
      <c r="M198" s="584"/>
      <c r="N198" s="584"/>
      <c r="O198" s="584"/>
      <c r="P198" s="584"/>
      <c r="Q198" s="584"/>
      <c r="R198" s="584"/>
      <c r="S198" s="584"/>
      <c r="T198" s="584"/>
      <c r="U198" s="136"/>
      <c r="V198" s="580"/>
      <c r="W198" s="580"/>
      <c r="X198" s="580"/>
      <c r="Y198" s="580"/>
      <c r="Z198" s="580"/>
      <c r="AA198" s="580"/>
      <c r="AB198" s="580"/>
      <c r="AC198" s="580"/>
      <c r="AD198" s="580"/>
      <c r="AE198" s="580"/>
      <c r="AF198" s="580"/>
      <c r="AG198" s="580"/>
      <c r="AH198" s="105"/>
      <c r="AI198" s="106"/>
      <c r="AJ198" s="106"/>
      <c r="AK198" s="106"/>
      <c r="BO198" s="94"/>
      <c r="BP198" s="94"/>
      <c r="BQ198" s="94"/>
      <c r="BR198" s="94"/>
      <c r="BS198" s="99"/>
      <c r="BT198" s="94"/>
      <c r="BU198" s="94"/>
    </row>
    <row r="199" spans="3:73" ht="15.75" customHeight="1">
      <c r="C199" s="581" t="s">
        <v>89</v>
      </c>
      <c r="D199" s="581"/>
      <c r="E199" s="176"/>
      <c r="F199" s="176"/>
      <c r="G199" s="176"/>
      <c r="H199" s="176"/>
      <c r="I199" s="176"/>
      <c r="J199" s="176"/>
      <c r="K199" s="502" t="s">
        <v>190</v>
      </c>
      <c r="L199" s="503"/>
      <c r="M199" s="503"/>
      <c r="N199" s="503"/>
      <c r="O199" s="503"/>
      <c r="P199" s="539" t="s">
        <v>123</v>
      </c>
      <c r="Q199" s="503"/>
      <c r="R199" s="503"/>
      <c r="S199" s="503"/>
      <c r="T199" s="540"/>
      <c r="U199" s="97"/>
      <c r="V199" s="502" t="s">
        <v>191</v>
      </c>
      <c r="W199" s="503"/>
      <c r="X199" s="503"/>
      <c r="Y199" s="503"/>
      <c r="Z199" s="503"/>
      <c r="AA199" s="539" t="s">
        <v>28</v>
      </c>
      <c r="AB199" s="503"/>
      <c r="AC199" s="503"/>
      <c r="AD199" s="503"/>
      <c r="AE199" s="540"/>
      <c r="AH199" s="105"/>
      <c r="AI199" s="106"/>
      <c r="AJ199" s="106"/>
      <c r="AK199" s="106"/>
      <c r="BO199" s="94"/>
      <c r="BP199" s="94"/>
      <c r="BQ199" s="94"/>
      <c r="BR199" s="94"/>
      <c r="BS199" s="99"/>
      <c r="BT199" s="94"/>
      <c r="BU199" s="94"/>
    </row>
    <row r="200" spans="3:73" ht="15.75" customHeight="1">
      <c r="C200" s="581"/>
      <c r="D200" s="581"/>
      <c r="E200" s="176"/>
      <c r="F200" s="176"/>
      <c r="G200" s="176"/>
      <c r="H200" s="176"/>
      <c r="I200" s="176"/>
      <c r="J200" s="176"/>
      <c r="K200" s="405" t="s">
        <v>192</v>
      </c>
      <c r="L200" s="406"/>
      <c r="M200" s="406"/>
      <c r="N200" s="406"/>
      <c r="O200" s="406"/>
      <c r="P200" s="407" t="s">
        <v>194</v>
      </c>
      <c r="Q200" s="407"/>
      <c r="R200" s="407"/>
      <c r="S200" s="407"/>
      <c r="T200" s="408"/>
      <c r="U200" s="97"/>
      <c r="V200" s="405" t="s">
        <v>193</v>
      </c>
      <c r="W200" s="406"/>
      <c r="X200" s="406"/>
      <c r="Y200" s="406"/>
      <c r="Z200" s="406"/>
      <c r="AA200" s="407" t="s">
        <v>195</v>
      </c>
      <c r="AB200" s="407"/>
      <c r="AC200" s="407"/>
      <c r="AD200" s="407"/>
      <c r="AE200" s="408"/>
      <c r="AF200" s="105"/>
      <c r="AG200" s="105"/>
      <c r="AH200" s="105"/>
      <c r="AI200" s="106"/>
      <c r="AJ200" s="106"/>
      <c r="AK200" s="106"/>
      <c r="BO200" s="94"/>
      <c r="BP200" s="94"/>
      <c r="BQ200" s="94"/>
      <c r="BR200" s="94"/>
      <c r="BS200" s="99"/>
      <c r="BT200" s="94"/>
      <c r="BU200" s="94"/>
    </row>
    <row r="201" spans="3:73" ht="1.5" customHeight="1" thickBot="1">
      <c r="C201" s="180"/>
      <c r="D201" s="180"/>
      <c r="E201" s="180"/>
      <c r="F201" s="180"/>
      <c r="G201" s="180"/>
      <c r="H201" s="180"/>
      <c r="I201" s="180"/>
      <c r="J201" s="180"/>
      <c r="K201" s="137"/>
      <c r="L201" s="137"/>
      <c r="M201" s="137"/>
      <c r="N201" s="137"/>
      <c r="O201" s="137"/>
      <c r="P201" s="137"/>
      <c r="Q201" s="138"/>
      <c r="R201" s="138"/>
      <c r="S201" s="138"/>
      <c r="T201" s="138"/>
      <c r="U201" s="101"/>
      <c r="V201" s="139"/>
      <c r="W201" s="139"/>
      <c r="X201" s="101"/>
      <c r="Y201" s="101"/>
      <c r="Z201" s="101"/>
      <c r="AA201" s="101"/>
      <c r="AB201" s="101"/>
      <c r="AC201" s="101"/>
      <c r="AD201" s="104"/>
      <c r="AE201" s="105"/>
      <c r="AF201" s="105"/>
      <c r="AG201" s="105"/>
      <c r="AH201" s="105"/>
      <c r="AI201" s="106"/>
      <c r="AJ201" s="106"/>
      <c r="AK201" s="106"/>
      <c r="BO201" s="94"/>
      <c r="BP201" s="94"/>
      <c r="BQ201" s="94"/>
      <c r="BR201" s="94"/>
      <c r="BS201" s="99"/>
      <c r="BT201" s="94"/>
      <c r="BU201" s="94"/>
    </row>
    <row r="202" spans="3:73" ht="12" customHeight="1">
      <c r="C202" s="576" t="s">
        <v>146</v>
      </c>
      <c r="D202" s="577"/>
      <c r="E202" s="491" t="str">
        <f>C204</f>
        <v>加藤淳二</v>
      </c>
      <c r="F202" s="446"/>
      <c r="G202" s="446"/>
      <c r="H202" s="492"/>
      <c r="I202" s="446" t="str">
        <f>C207</f>
        <v>長原正悟</v>
      </c>
      <c r="J202" s="446"/>
      <c r="K202" s="446"/>
      <c r="L202" s="446"/>
      <c r="M202" s="445" t="str">
        <f>C210</f>
        <v>井原厳</v>
      </c>
      <c r="N202" s="446"/>
      <c r="O202" s="446"/>
      <c r="P202" s="492"/>
      <c r="Q202" s="446" t="str">
        <f>C213</f>
        <v>岡崎龍之介</v>
      </c>
      <c r="R202" s="446"/>
      <c r="S202" s="446"/>
      <c r="T202" s="446"/>
      <c r="U202" s="445" t="str">
        <f>C216</f>
        <v>石川莉貴</v>
      </c>
      <c r="V202" s="446"/>
      <c r="W202" s="446"/>
      <c r="X202" s="447"/>
      <c r="Y202" s="570" t="s">
        <v>0</v>
      </c>
      <c r="Z202" s="571"/>
      <c r="AA202" s="571"/>
      <c r="AB202" s="572"/>
      <c r="AC202" s="11"/>
      <c r="AD202" s="431" t="s">
        <v>2</v>
      </c>
      <c r="AE202" s="432"/>
      <c r="AF202" s="403" t="s">
        <v>3</v>
      </c>
      <c r="AG202" s="422"/>
      <c r="AH202" s="404"/>
      <c r="AI202" s="423" t="s">
        <v>4</v>
      </c>
      <c r="AJ202" s="424"/>
      <c r="AK202" s="425"/>
      <c r="BO202" s="94"/>
      <c r="BP202" s="94"/>
      <c r="BQ202" s="94"/>
      <c r="BR202" s="94"/>
      <c r="BS202" s="94"/>
      <c r="BT202" s="94"/>
      <c r="BU202" s="94"/>
    </row>
    <row r="203" spans="3:73" ht="12" customHeight="1" thickBot="1">
      <c r="C203" s="578"/>
      <c r="D203" s="579"/>
      <c r="E203" s="496" t="str">
        <f>C205</f>
        <v>岸靖仁</v>
      </c>
      <c r="F203" s="419"/>
      <c r="G203" s="419"/>
      <c r="H203" s="420"/>
      <c r="I203" s="419" t="str">
        <f>C208</f>
        <v>尾崎慎</v>
      </c>
      <c r="J203" s="419"/>
      <c r="K203" s="419"/>
      <c r="L203" s="419"/>
      <c r="M203" s="418" t="str">
        <f>C211</f>
        <v>鈴木克典</v>
      </c>
      <c r="N203" s="419"/>
      <c r="O203" s="419"/>
      <c r="P203" s="420"/>
      <c r="Q203" s="419" t="str">
        <f>C214</f>
        <v>石川悠真</v>
      </c>
      <c r="R203" s="419"/>
      <c r="S203" s="419"/>
      <c r="T203" s="419"/>
      <c r="U203" s="418" t="str">
        <f>C217</f>
        <v>石川亜美</v>
      </c>
      <c r="V203" s="419"/>
      <c r="W203" s="419"/>
      <c r="X203" s="421"/>
      <c r="Y203" s="573" t="s">
        <v>1</v>
      </c>
      <c r="Z203" s="574"/>
      <c r="AA203" s="574"/>
      <c r="AB203" s="575"/>
      <c r="AC203" s="11"/>
      <c r="AD203" s="57" t="s">
        <v>5</v>
      </c>
      <c r="AE203" s="56" t="s">
        <v>6</v>
      </c>
      <c r="AF203" s="57" t="s">
        <v>17</v>
      </c>
      <c r="AG203" s="56" t="s">
        <v>7</v>
      </c>
      <c r="AH203" s="55" t="s">
        <v>8</v>
      </c>
      <c r="AI203" s="56" t="s">
        <v>17</v>
      </c>
      <c r="AJ203" s="56" t="s">
        <v>7</v>
      </c>
      <c r="AK203" s="55" t="s">
        <v>8</v>
      </c>
      <c r="BO203" s="94"/>
      <c r="BP203" s="94"/>
      <c r="BQ203" s="94"/>
      <c r="BR203" s="94"/>
      <c r="BS203" s="94"/>
      <c r="BT203" s="94"/>
      <c r="BU203" s="94"/>
    </row>
    <row r="204" spans="1:73" ht="12" customHeight="1">
      <c r="A204" s="158" t="s">
        <v>151</v>
      </c>
      <c r="C204" s="118" t="s">
        <v>128</v>
      </c>
      <c r="D204" s="123" t="s">
        <v>130</v>
      </c>
      <c r="E204" s="561"/>
      <c r="F204" s="562"/>
      <c r="G204" s="562"/>
      <c r="H204" s="563"/>
      <c r="I204" s="37">
        <v>15</v>
      </c>
      <c r="J204" s="29" t="str">
        <f>IF(I204="","","-")</f>
        <v>-</v>
      </c>
      <c r="K204" s="37">
        <v>21</v>
      </c>
      <c r="L204" s="444" t="str">
        <f>IF(I204&lt;&gt;"",IF(I204&gt;K204,IF(I205&gt;K205,"○",IF(I206&gt;K206,"○","×")),IF(I205&gt;K205,IF(I206&gt;K206,"○","×"),"×")),"")</f>
        <v>×</v>
      </c>
      <c r="M204" s="38">
        <v>21</v>
      </c>
      <c r="N204" s="29" t="str">
        <f aca="true" t="shared" si="32" ref="N204:N209">IF(M204="","","-")</f>
        <v>-</v>
      </c>
      <c r="O204" s="37">
        <v>11</v>
      </c>
      <c r="P204" s="426" t="str">
        <f>IF(M204&lt;&gt;"",IF(M204&gt;O204,IF(M205&gt;O205,"○",IF(M206&gt;O206,"○","×")),IF(M205&gt;O205,IF(M206&gt;O206,"○","×"),"×")),"")</f>
        <v>○</v>
      </c>
      <c r="Q204" s="37">
        <v>21</v>
      </c>
      <c r="R204" s="29" t="str">
        <f aca="true" t="shared" si="33" ref="R204:R212">IF(Q204="","","-")</f>
        <v>-</v>
      </c>
      <c r="S204" s="37">
        <v>5</v>
      </c>
      <c r="T204" s="444" t="str">
        <f>IF(Q204&lt;&gt;"",IF(Q204&gt;S204,IF(Q205&gt;S205,"○",IF(Q206&gt;S206,"○","×")),IF(Q205&gt;S205,IF(Q206&gt;S206,"○","×"),"×")),"")</f>
        <v>○</v>
      </c>
      <c r="U204" s="38">
        <v>21</v>
      </c>
      <c r="V204" s="29" t="str">
        <f aca="true" t="shared" si="34" ref="V204:V215">IF(U204="","","-")</f>
        <v>-</v>
      </c>
      <c r="W204" s="37">
        <v>9</v>
      </c>
      <c r="X204" s="427" t="str">
        <f>IF(U204&lt;&gt;"",IF(U204&gt;W204,IF(U205&gt;W205,"○",IF(U206&gt;W206,"○","×")),IF(U205&gt;W205,IF(U206&gt;W206,"○","×"),"×")),"")</f>
        <v>○</v>
      </c>
      <c r="Y204" s="567" t="s">
        <v>180</v>
      </c>
      <c r="Z204" s="568"/>
      <c r="AA204" s="568"/>
      <c r="AB204" s="569"/>
      <c r="AC204" s="11"/>
      <c r="AD204" s="27"/>
      <c r="AE204" s="23"/>
      <c r="AF204" s="26"/>
      <c r="AG204" s="25"/>
      <c r="AH204" s="22"/>
      <c r="AI204" s="23"/>
      <c r="AJ204" s="23"/>
      <c r="AK204" s="22"/>
      <c r="BO204" s="94"/>
      <c r="BP204" s="94"/>
      <c r="BQ204" s="94"/>
      <c r="BR204" s="94"/>
      <c r="BS204" s="94"/>
      <c r="BT204" s="94"/>
      <c r="BU204" s="94"/>
    </row>
    <row r="205" spans="1:73" ht="12" customHeight="1">
      <c r="A205" s="158"/>
      <c r="C205" s="118" t="s">
        <v>129</v>
      </c>
      <c r="D205" s="119" t="s">
        <v>130</v>
      </c>
      <c r="E205" s="564"/>
      <c r="F205" s="565"/>
      <c r="G205" s="565"/>
      <c r="H205" s="566"/>
      <c r="I205" s="37">
        <v>16</v>
      </c>
      <c r="J205" s="29" t="str">
        <f>IF(I205="","","-")</f>
        <v>-</v>
      </c>
      <c r="K205" s="52">
        <v>21</v>
      </c>
      <c r="L205" s="436"/>
      <c r="M205" s="38">
        <v>16</v>
      </c>
      <c r="N205" s="29" t="str">
        <f t="shared" si="32"/>
        <v>-</v>
      </c>
      <c r="O205" s="52">
        <v>21</v>
      </c>
      <c r="P205" s="410"/>
      <c r="Q205" s="37">
        <v>21</v>
      </c>
      <c r="R205" s="29" t="str">
        <f t="shared" si="33"/>
        <v>-</v>
      </c>
      <c r="S205" s="52">
        <v>1</v>
      </c>
      <c r="T205" s="436"/>
      <c r="U205" s="38">
        <v>21</v>
      </c>
      <c r="V205" s="29" t="str">
        <f t="shared" si="34"/>
        <v>-</v>
      </c>
      <c r="W205" s="52">
        <v>17</v>
      </c>
      <c r="X205" s="413"/>
      <c r="Y205" s="551"/>
      <c r="Z205" s="552"/>
      <c r="AA205" s="552"/>
      <c r="AB205" s="553"/>
      <c r="AC205" s="11"/>
      <c r="AD205" s="27">
        <f>COUNTIF(E204:X206,"○")</f>
        <v>3</v>
      </c>
      <c r="AE205" s="23">
        <f>COUNTIF(E204:X206,"×")</f>
        <v>1</v>
      </c>
      <c r="AF205" s="26">
        <f>(IF((E204&gt;G204),1,0))+(IF((E205&gt;G205),1,0))+(IF((E206&gt;G206),1,0))+(IF((I204&gt;K204),1,0))+(IF((I205&gt;K205),1,0))+(IF((I206&gt;K206),1,0))+(IF((M204&gt;O204),1,0))+(IF((M205&gt;O205),1,0))+(IF((M206&gt;O206),1,0))+(IF((Q204&gt;S204),1,0))+(IF((Q205&gt;S205),1,0))+(IF((Q206&gt;S206),1,0))+(IF((U204&gt;W204),1,0))+(IF((U205&gt;W205),1,0))+(IF((U206&gt;W206),1,0))</f>
        <v>6</v>
      </c>
      <c r="AG205" s="25">
        <f>(IF((E204&lt;G204),1,0))+(IF((E205&lt;G205),1,0))+(IF((E206&lt;G206),1,0))+(IF((I204&lt;K204),1,0))+(IF((I205&lt;K205),1,0))+(IF((I206&lt;K206),1,0))+(IF((M204&lt;O204),1,0))+(IF((M205&lt;O205),1,0))+(IF((M206&lt;O206),1,0))+(IF((Q204&lt;S204),1,0))+(IF((Q205&lt;S205),1,0))+(IF((Q206&lt;S206),1,0))+(IF((U204&lt;W204),1,0))+(IF((U205&lt;W205),1,0))+(IF((U206&lt;W206),1,0))</f>
        <v>3</v>
      </c>
      <c r="AH205" s="24">
        <f>AF205-AG205</f>
        <v>3</v>
      </c>
      <c r="AI205" s="23">
        <f>SUM(E204:E206,I204:I206,M204:M206,Q204:Q206,U204:U206)</f>
        <v>173</v>
      </c>
      <c r="AJ205" s="23">
        <f>SUM(G204:G206,K204:K206,O204:O206,S204:S206,W204:W206)</f>
        <v>124</v>
      </c>
      <c r="AK205" s="22">
        <f>AI205-AJ205</f>
        <v>49</v>
      </c>
      <c r="BO205" s="94"/>
      <c r="BP205" s="94"/>
      <c r="BQ205" s="94"/>
      <c r="BR205" s="94"/>
      <c r="BS205" s="94"/>
      <c r="BT205" s="94"/>
      <c r="BU205" s="94"/>
    </row>
    <row r="206" spans="1:73" ht="12" customHeight="1">
      <c r="A206" s="159"/>
      <c r="C206" s="125"/>
      <c r="D206" s="122"/>
      <c r="E206" s="564"/>
      <c r="F206" s="565"/>
      <c r="G206" s="565"/>
      <c r="H206" s="566"/>
      <c r="I206" s="37"/>
      <c r="J206" s="29">
        <f>IF(I206="","","-")</f>
      </c>
      <c r="K206" s="37"/>
      <c r="L206" s="436"/>
      <c r="M206" s="38">
        <v>21</v>
      </c>
      <c r="N206" s="29" t="str">
        <f t="shared" si="32"/>
        <v>-</v>
      </c>
      <c r="O206" s="37">
        <v>18</v>
      </c>
      <c r="P206" s="410"/>
      <c r="Q206" s="37"/>
      <c r="R206" s="29">
        <f t="shared" si="33"/>
      </c>
      <c r="S206" s="37"/>
      <c r="T206" s="436"/>
      <c r="U206" s="38"/>
      <c r="V206" s="29">
        <f t="shared" si="34"/>
      </c>
      <c r="W206" s="37"/>
      <c r="X206" s="413"/>
      <c r="Y206" s="10">
        <f>AD205</f>
        <v>3</v>
      </c>
      <c r="Z206" s="9" t="s">
        <v>9</v>
      </c>
      <c r="AA206" s="9">
        <f>AE205</f>
        <v>1</v>
      </c>
      <c r="AB206" s="8" t="s">
        <v>6</v>
      </c>
      <c r="AC206" s="11"/>
      <c r="AD206" s="27"/>
      <c r="AE206" s="23"/>
      <c r="AF206" s="26"/>
      <c r="AG206" s="25"/>
      <c r="AH206" s="22"/>
      <c r="AI206" s="23"/>
      <c r="AJ206" s="23"/>
      <c r="AK206" s="22"/>
      <c r="BO206" s="94"/>
      <c r="BP206" s="94"/>
      <c r="BQ206" s="94"/>
      <c r="BR206" s="94"/>
      <c r="BS206" s="94"/>
      <c r="BT206" s="94"/>
      <c r="BU206" s="94"/>
    </row>
    <row r="207" spans="1:73" ht="12" customHeight="1">
      <c r="A207" s="158" t="s">
        <v>151</v>
      </c>
      <c r="C207" s="126" t="s">
        <v>58</v>
      </c>
      <c r="D207" s="141" t="s">
        <v>131</v>
      </c>
      <c r="E207" s="35">
        <f>IF(K204="","",K204)</f>
        <v>21</v>
      </c>
      <c r="F207" s="33" t="str">
        <f aca="true" t="shared" si="35" ref="F207:F218">IF(E207="","","-")</f>
        <v>-</v>
      </c>
      <c r="G207" s="32">
        <f>IF(I204="","",I204)</f>
        <v>15</v>
      </c>
      <c r="H207" s="415" t="str">
        <f>IF(L204="","",IF(L204="○","×",IF(L204="×","○")))</f>
        <v>○</v>
      </c>
      <c r="I207" s="554"/>
      <c r="J207" s="554"/>
      <c r="K207" s="554"/>
      <c r="L207" s="554"/>
      <c r="M207" s="40">
        <v>21</v>
      </c>
      <c r="N207" s="33" t="str">
        <f t="shared" si="32"/>
        <v>-</v>
      </c>
      <c r="O207" s="39">
        <v>17</v>
      </c>
      <c r="P207" s="409" t="str">
        <f>IF(M207&lt;&gt;"",IF(M207&gt;O207,IF(M208&gt;O208,"○",IF(M209&gt;O209,"○","×")),IF(M208&gt;O208,IF(M209&gt;O209,"○","×"),"×")),"")</f>
        <v>○</v>
      </c>
      <c r="Q207" s="39">
        <v>21</v>
      </c>
      <c r="R207" s="33" t="str">
        <f t="shared" si="33"/>
        <v>-</v>
      </c>
      <c r="S207" s="39">
        <v>7</v>
      </c>
      <c r="T207" s="435" t="str">
        <f>IF(Q207&lt;&gt;"",IF(Q207&gt;S207,IF(Q208&gt;S208,"○",IF(Q209&gt;S209,"○","×")),IF(Q208&gt;S208,IF(Q209&gt;S209,"○","×"),"×")),"")</f>
        <v>○</v>
      </c>
      <c r="U207" s="40">
        <v>21</v>
      </c>
      <c r="V207" s="33" t="str">
        <f t="shared" si="34"/>
        <v>-</v>
      </c>
      <c r="W207" s="39">
        <v>10</v>
      </c>
      <c r="X207" s="412" t="str">
        <f>IF(U207&lt;&gt;"",IF(U207&gt;W207,IF(U208&gt;W208,"○",IF(U209&gt;W209,"○","×")),IF(U208&gt;W208,IF(U209&gt;W209,"○","×"),"×")),"")</f>
        <v>○</v>
      </c>
      <c r="Y207" s="557" t="s">
        <v>179</v>
      </c>
      <c r="Z207" s="558"/>
      <c r="AA207" s="558"/>
      <c r="AB207" s="559"/>
      <c r="AC207" s="11"/>
      <c r="AD207" s="45"/>
      <c r="AE207" s="42"/>
      <c r="AF207" s="44"/>
      <c r="AG207" s="43"/>
      <c r="AH207" s="41"/>
      <c r="AI207" s="42"/>
      <c r="AJ207" s="42"/>
      <c r="AK207" s="41"/>
      <c r="BA207" s="97"/>
      <c r="BB207" s="97"/>
      <c r="BC207" s="97"/>
      <c r="BD207" s="97"/>
      <c r="BE207" s="97"/>
      <c r="BF207" s="97"/>
      <c r="BG207" s="97"/>
      <c r="BH207" s="98"/>
      <c r="BI207" s="98"/>
      <c r="BJ207" s="98"/>
      <c r="BK207" s="98"/>
      <c r="BL207" s="98"/>
      <c r="BM207" s="98"/>
      <c r="BN207" s="98"/>
      <c r="BO207" s="98"/>
      <c r="BP207" s="99"/>
      <c r="BQ207" s="99"/>
      <c r="BR207" s="99"/>
      <c r="BS207" s="94"/>
      <c r="BT207" s="94"/>
      <c r="BU207" s="94"/>
    </row>
    <row r="208" spans="1:73" ht="12" customHeight="1">
      <c r="A208" s="158"/>
      <c r="C208" s="125" t="s">
        <v>59</v>
      </c>
      <c r="D208" s="119" t="s">
        <v>183</v>
      </c>
      <c r="E208" s="31">
        <f>IF(K205="","",K205)</f>
        <v>21</v>
      </c>
      <c r="F208" s="29" t="str">
        <f t="shared" si="35"/>
        <v>-</v>
      </c>
      <c r="G208" s="28">
        <f>IF(I205="","",I205)</f>
        <v>16</v>
      </c>
      <c r="H208" s="416" t="str">
        <f>IF(J205="","",J205)</f>
        <v>-</v>
      </c>
      <c r="I208" s="555"/>
      <c r="J208" s="555"/>
      <c r="K208" s="555"/>
      <c r="L208" s="555"/>
      <c r="M208" s="38">
        <v>21</v>
      </c>
      <c r="N208" s="29" t="str">
        <f t="shared" si="32"/>
        <v>-</v>
      </c>
      <c r="O208" s="52">
        <v>12</v>
      </c>
      <c r="P208" s="410"/>
      <c r="Q208" s="37">
        <v>21</v>
      </c>
      <c r="R208" s="29" t="str">
        <f t="shared" si="33"/>
        <v>-</v>
      </c>
      <c r="S208" s="52">
        <v>6</v>
      </c>
      <c r="T208" s="436"/>
      <c r="U208" s="38">
        <v>21</v>
      </c>
      <c r="V208" s="29" t="str">
        <f t="shared" si="34"/>
        <v>-</v>
      </c>
      <c r="W208" s="52">
        <v>12</v>
      </c>
      <c r="X208" s="413"/>
      <c r="Y208" s="551"/>
      <c r="Z208" s="552"/>
      <c r="AA208" s="552"/>
      <c r="AB208" s="553"/>
      <c r="AC208" s="11"/>
      <c r="AD208" s="27">
        <f>COUNTIF(E207:X209,"○")</f>
        <v>4</v>
      </c>
      <c r="AE208" s="23">
        <f>COUNTIF(E207:X209,"×")</f>
        <v>0</v>
      </c>
      <c r="AF208" s="26">
        <f>(IF((E207&gt;G207),1,0))+(IF((E208&gt;G208),1,0))+(IF((E209&gt;G209),1,0))+(IF((I207&gt;K207),1,0))+(IF((I208&gt;K208),1,0))+(IF((I209&gt;K209),1,0))+(IF((M207&gt;O207),1,0))+(IF((M208&gt;O208),1,0))+(IF((M209&gt;O209),1,0))+(IF((Q207&gt;S207),1,0))+(IF((Q208&gt;S208),1,0))+(IF((Q209&gt;S209),1,0))+(IF((U207&gt;W207),1,0))+(IF((U208&gt;W208),1,0))+(IF((U209&gt;W209),1,0))</f>
        <v>8</v>
      </c>
      <c r="AG208" s="25">
        <f>(IF((E207&lt;G207),1,0))+(IF((E208&lt;G208),1,0))+(IF((E209&lt;G209),1,0))+(IF((I207&lt;K207),1,0))+(IF((I208&lt;K208),1,0))+(IF((I209&lt;K209),1,0))+(IF((M207&lt;O207),1,0))+(IF((M208&lt;O208),1,0))+(IF((M209&lt;O209),1,0))+(IF((Q207&lt;S207),1,0))+(IF((Q208&lt;S208),1,0))+(IF((Q209&lt;S209),1,0))+(IF((U207&lt;W207),1,0))+(IF((U208&lt;W208),1,0))+(IF((U209&lt;W209),1,0))</f>
        <v>0</v>
      </c>
      <c r="AH208" s="24">
        <f>AF208-AG208</f>
        <v>8</v>
      </c>
      <c r="AI208" s="23">
        <f>SUM(E207:E209,I207:I209,M207:M209,Q207:Q209,U207:U209)</f>
        <v>168</v>
      </c>
      <c r="AJ208" s="23">
        <f>SUM(G207:G209,K207:K209,O207:O209,S207:S209,W207:W209)</f>
        <v>95</v>
      </c>
      <c r="AK208" s="22">
        <f>AI208-AJ208</f>
        <v>73</v>
      </c>
      <c r="BA208" s="97"/>
      <c r="BB208" s="97"/>
      <c r="BC208" s="97"/>
      <c r="BD208" s="97"/>
      <c r="BE208" s="97"/>
      <c r="BF208" s="97"/>
      <c r="BG208" s="97"/>
      <c r="BH208" s="98"/>
      <c r="BI208" s="98"/>
      <c r="BJ208" s="98"/>
      <c r="BK208" s="98"/>
      <c r="BL208" s="98"/>
      <c r="BM208" s="98"/>
      <c r="BN208" s="98"/>
      <c r="BO208" s="98"/>
      <c r="BP208" s="99"/>
      <c r="BQ208" s="99"/>
      <c r="BR208" s="99"/>
      <c r="BS208" s="94"/>
      <c r="BT208" s="94"/>
      <c r="BU208" s="94"/>
    </row>
    <row r="209" spans="1:73" ht="12" customHeight="1">
      <c r="A209" s="159"/>
      <c r="C209" s="121"/>
      <c r="D209" s="124"/>
      <c r="E209" s="51">
        <f>IF(K206="","",K206)</f>
      </c>
      <c r="F209" s="48">
        <f t="shared" si="35"/>
      </c>
      <c r="G209" s="50">
        <f>IF(I206="","",I206)</f>
      </c>
      <c r="H209" s="519">
        <f>IF(J206="","",J206)</f>
      </c>
      <c r="I209" s="556"/>
      <c r="J209" s="556"/>
      <c r="K209" s="556"/>
      <c r="L209" s="556"/>
      <c r="M209" s="49"/>
      <c r="N209" s="48">
        <f t="shared" si="32"/>
      </c>
      <c r="O209" s="47"/>
      <c r="P209" s="560"/>
      <c r="Q209" s="47"/>
      <c r="R209" s="48">
        <f t="shared" si="33"/>
      </c>
      <c r="S209" s="47"/>
      <c r="T209" s="437"/>
      <c r="U209" s="49"/>
      <c r="V209" s="48">
        <f t="shared" si="34"/>
      </c>
      <c r="W209" s="47"/>
      <c r="X209" s="414"/>
      <c r="Y209" s="259">
        <f>AD208</f>
        <v>4</v>
      </c>
      <c r="Z209" s="260" t="s">
        <v>9</v>
      </c>
      <c r="AA209" s="260">
        <f>AE208</f>
        <v>0</v>
      </c>
      <c r="AB209" s="261" t="s">
        <v>6</v>
      </c>
      <c r="AC209" s="11"/>
      <c r="AD209" s="16"/>
      <c r="AE209" s="13"/>
      <c r="AF209" s="15"/>
      <c r="AG209" s="14"/>
      <c r="AH209" s="12"/>
      <c r="AI209" s="13"/>
      <c r="AJ209" s="13"/>
      <c r="AK209" s="12"/>
      <c r="BA209" s="97"/>
      <c r="BB209" s="97"/>
      <c r="BC209" s="97"/>
      <c r="BD209" s="97"/>
      <c r="BE209" s="97"/>
      <c r="BF209" s="97"/>
      <c r="BG209" s="97"/>
      <c r="BH209" s="98"/>
      <c r="BI209" s="98"/>
      <c r="BJ209" s="98"/>
      <c r="BK209" s="98"/>
      <c r="BL209" s="98"/>
      <c r="BM209" s="98"/>
      <c r="BN209" s="98"/>
      <c r="BO209" s="98"/>
      <c r="BP209" s="99"/>
      <c r="BQ209" s="99"/>
      <c r="BR209" s="99"/>
      <c r="BS209" s="94"/>
      <c r="BT209" s="94"/>
      <c r="BU209" s="94"/>
    </row>
    <row r="210" spans="1:73" ht="12" customHeight="1">
      <c r="A210" s="158" t="s">
        <v>152</v>
      </c>
      <c r="C210" s="118" t="s">
        <v>121</v>
      </c>
      <c r="D210" s="119" t="s">
        <v>123</v>
      </c>
      <c r="E210" s="31">
        <f>IF(O204="","",O204)</f>
        <v>11</v>
      </c>
      <c r="F210" s="33" t="str">
        <f t="shared" si="35"/>
        <v>-</v>
      </c>
      <c r="G210" s="28">
        <f>IF(M204="","",M204)</f>
        <v>21</v>
      </c>
      <c r="H210" s="415" t="str">
        <f>IF(P204="","",IF(P204="○","×",IF(P204="×","○")))</f>
        <v>×</v>
      </c>
      <c r="I210" s="28">
        <f>IF(O207="","",O207)</f>
        <v>17</v>
      </c>
      <c r="J210" s="29" t="str">
        <f aca="true" t="shared" si="36" ref="J210:J218">IF(I210="","","-")</f>
        <v>-</v>
      </c>
      <c r="K210" s="28">
        <f>IF(M207="","",M207)</f>
        <v>21</v>
      </c>
      <c r="L210" s="541" t="str">
        <f>IF(P207="","",IF(P207="○","×",IF(P207="×","○")))</f>
        <v>×</v>
      </c>
      <c r="M210" s="520"/>
      <c r="N210" s="521"/>
      <c r="O210" s="521"/>
      <c r="P210" s="522"/>
      <c r="Q210" s="37">
        <v>21</v>
      </c>
      <c r="R210" s="29" t="str">
        <f t="shared" si="33"/>
        <v>-</v>
      </c>
      <c r="S210" s="37">
        <v>6</v>
      </c>
      <c r="T210" s="436" t="str">
        <f>IF(Q210&lt;&gt;"",IF(Q210&gt;S210,IF(Q211&gt;S211,"○",IF(Q212&gt;S212,"○","×")),IF(Q211&gt;S211,IF(Q212&gt;S212,"○","×"),"×")),"")</f>
        <v>○</v>
      </c>
      <c r="U210" s="38">
        <v>21</v>
      </c>
      <c r="V210" s="29" t="str">
        <f t="shared" si="34"/>
        <v>-</v>
      </c>
      <c r="W210" s="37">
        <v>13</v>
      </c>
      <c r="X210" s="413" t="str">
        <f>IF(U210&lt;&gt;"",IF(U210&gt;W210,IF(U211&gt;W211,"○",IF(U212&gt;W212,"○","×")),IF(U211&gt;W211,IF(U212&gt;W212,"○","×"),"×")),"")</f>
        <v>○</v>
      </c>
      <c r="Y210" s="551" t="s">
        <v>181</v>
      </c>
      <c r="Z210" s="552"/>
      <c r="AA210" s="552"/>
      <c r="AB210" s="553"/>
      <c r="AC210" s="11"/>
      <c r="AD210" s="27"/>
      <c r="AE210" s="23"/>
      <c r="AF210" s="26"/>
      <c r="AG210" s="25"/>
      <c r="AH210" s="22"/>
      <c r="AI210" s="23"/>
      <c r="AJ210" s="23"/>
      <c r="AK210" s="22"/>
      <c r="AR210" s="97"/>
      <c r="AS210" s="96"/>
      <c r="AT210" s="97"/>
      <c r="AU210" s="97"/>
      <c r="AV210" s="97"/>
      <c r="AW210" s="97"/>
      <c r="AX210" s="97"/>
      <c r="BA210" s="97"/>
      <c r="BB210" s="97"/>
      <c r="BC210" s="97"/>
      <c r="BD210" s="97"/>
      <c r="BE210" s="97"/>
      <c r="BF210" s="97"/>
      <c r="BG210" s="97"/>
      <c r="BH210" s="98"/>
      <c r="BI210" s="98"/>
      <c r="BJ210" s="98"/>
      <c r="BK210" s="98"/>
      <c r="BL210" s="98"/>
      <c r="BM210" s="98"/>
      <c r="BN210" s="98"/>
      <c r="BO210" s="98"/>
      <c r="BP210" s="99"/>
      <c r="BQ210" s="99"/>
      <c r="BR210" s="99"/>
      <c r="BS210" s="94"/>
      <c r="BT210" s="94"/>
      <c r="BU210" s="94"/>
    </row>
    <row r="211" spans="1:73" ht="12" customHeight="1">
      <c r="A211" s="158"/>
      <c r="C211" s="118" t="s">
        <v>122</v>
      </c>
      <c r="D211" s="119" t="s">
        <v>123</v>
      </c>
      <c r="E211" s="31">
        <f>IF(O205="","",O205)</f>
        <v>21</v>
      </c>
      <c r="F211" s="29" t="str">
        <f t="shared" si="35"/>
        <v>-</v>
      </c>
      <c r="G211" s="28">
        <f>IF(M205="","",M205)</f>
        <v>16</v>
      </c>
      <c r="H211" s="416">
        <f>IF(J208="","",J208)</f>
      </c>
      <c r="I211" s="28">
        <f>IF(O208="","",O208)</f>
        <v>12</v>
      </c>
      <c r="J211" s="29" t="str">
        <f t="shared" si="36"/>
        <v>-</v>
      </c>
      <c r="K211" s="28">
        <f>IF(M208="","",M208)</f>
        <v>21</v>
      </c>
      <c r="L211" s="542" t="str">
        <f>IF(N208="","",N208)</f>
        <v>-</v>
      </c>
      <c r="M211" s="523"/>
      <c r="N211" s="524"/>
      <c r="O211" s="524"/>
      <c r="P211" s="525"/>
      <c r="Q211" s="37">
        <v>21</v>
      </c>
      <c r="R211" s="29" t="str">
        <f t="shared" si="33"/>
        <v>-</v>
      </c>
      <c r="S211" s="52">
        <v>7</v>
      </c>
      <c r="T211" s="436"/>
      <c r="U211" s="38">
        <v>21</v>
      </c>
      <c r="V211" s="29" t="str">
        <f t="shared" si="34"/>
        <v>-</v>
      </c>
      <c r="W211" s="52">
        <v>16</v>
      </c>
      <c r="X211" s="413"/>
      <c r="Y211" s="551"/>
      <c r="Z211" s="552"/>
      <c r="AA211" s="552"/>
      <c r="AB211" s="553"/>
      <c r="AC211" s="11"/>
      <c r="AD211" s="27">
        <f>COUNTIF(E210:X212,"○")</f>
        <v>2</v>
      </c>
      <c r="AE211" s="23">
        <f>COUNTIF(E210:X212,"×")</f>
        <v>2</v>
      </c>
      <c r="AF211" s="26">
        <f>(IF((E210&gt;G210),1,0))+(IF((E211&gt;G211),1,0))+(IF((E212&gt;G212),1,0))+(IF((I210&gt;K210),1,0))+(IF((I211&gt;K211),1,0))+(IF((I212&gt;K212),1,0))+(IF((M210&gt;O210),1,0))+(IF((M211&gt;O211),1,0))+(IF((M212&gt;O212),1,0))+(IF((Q210&gt;S210),1,0))+(IF((Q211&gt;S211),1,0))+(IF((Q212&gt;S212),1,0))+(IF((U210&gt;W210),1,0))+(IF((U211&gt;W211),1,0))+(IF((U212&gt;W212),1,0))</f>
        <v>5</v>
      </c>
      <c r="AG211" s="25">
        <f>(IF((E210&lt;G210),1,0))+(IF((E211&lt;G211),1,0))+(IF((E212&lt;G212),1,0))+(IF((I210&lt;K210),1,0))+(IF((I211&lt;K211),1,0))+(IF((I212&lt;K212),1,0))+(IF((M210&lt;O210),1,0))+(IF((M211&lt;O211),1,0))+(IF((M212&lt;O212),1,0))+(IF((Q210&lt;S210),1,0))+(IF((Q211&lt;S211),1,0))+(IF((Q212&lt;S212),1,0))+(IF((U210&lt;W210),1,0))+(IF((U211&lt;W211),1,0))+(IF((U212&lt;W212),1,0))</f>
        <v>4</v>
      </c>
      <c r="AH211" s="24">
        <f>AF211-AG211</f>
        <v>1</v>
      </c>
      <c r="AI211" s="23">
        <f>SUM(E210:E212,I210:I212,M210:M212,Q210:Q212,U210:U212)</f>
        <v>163</v>
      </c>
      <c r="AJ211" s="23">
        <f>SUM(G210:G212,K210:K212,O210:O212,S210:S212,W210:W212)</f>
        <v>142</v>
      </c>
      <c r="AK211" s="22">
        <f>AI211-AJ211</f>
        <v>21</v>
      </c>
      <c r="AR211" s="97"/>
      <c r="AS211" s="96"/>
      <c r="AT211" s="97"/>
      <c r="AU211" s="97"/>
      <c r="AV211" s="97"/>
      <c r="AW211" s="97"/>
      <c r="AX211" s="97"/>
      <c r="BA211" s="97"/>
      <c r="BB211" s="97"/>
      <c r="BC211" s="97"/>
      <c r="BD211" s="97"/>
      <c r="BE211" s="97"/>
      <c r="BF211" s="97"/>
      <c r="BG211" s="97"/>
      <c r="BH211" s="98"/>
      <c r="BI211" s="98"/>
      <c r="BJ211" s="98"/>
      <c r="BK211" s="98"/>
      <c r="BL211" s="98"/>
      <c r="BM211" s="98"/>
      <c r="BN211" s="98"/>
      <c r="BO211" s="98"/>
      <c r="BP211" s="99"/>
      <c r="BQ211" s="99"/>
      <c r="BR211" s="99"/>
      <c r="BS211" s="94"/>
      <c r="BT211" s="94"/>
      <c r="BU211" s="94"/>
    </row>
    <row r="212" spans="1:73" ht="12" customHeight="1">
      <c r="A212" s="159"/>
      <c r="C212" s="125"/>
      <c r="D212" s="122"/>
      <c r="E212" s="31">
        <f>IF(O206="","",O206)</f>
        <v>18</v>
      </c>
      <c r="F212" s="29" t="str">
        <f t="shared" si="35"/>
        <v>-</v>
      </c>
      <c r="G212" s="28">
        <f>IF(M206="","",M206)</f>
        <v>21</v>
      </c>
      <c r="H212" s="416">
        <f>IF(J209="","",J209)</f>
      </c>
      <c r="I212" s="28">
        <f>IF(O209="","",O209)</f>
      </c>
      <c r="J212" s="29">
        <f t="shared" si="36"/>
      </c>
      <c r="K212" s="28">
        <f>IF(M209="","",M209)</f>
      </c>
      <c r="L212" s="542">
        <f>IF(N209="","",N209)</f>
      </c>
      <c r="M212" s="523"/>
      <c r="N212" s="524"/>
      <c r="O212" s="524"/>
      <c r="P212" s="525"/>
      <c r="Q212" s="37"/>
      <c r="R212" s="29">
        <f t="shared" si="33"/>
      </c>
      <c r="S212" s="37"/>
      <c r="T212" s="436"/>
      <c r="U212" s="38"/>
      <c r="V212" s="29">
        <f t="shared" si="34"/>
      </c>
      <c r="W212" s="37"/>
      <c r="X212" s="413"/>
      <c r="Y212" s="10">
        <f>AD211</f>
        <v>2</v>
      </c>
      <c r="Z212" s="9" t="s">
        <v>9</v>
      </c>
      <c r="AA212" s="9">
        <f>AE211</f>
        <v>2</v>
      </c>
      <c r="AB212" s="8" t="s">
        <v>6</v>
      </c>
      <c r="AC212" s="11"/>
      <c r="AD212" s="27"/>
      <c r="AE212" s="23"/>
      <c r="AF212" s="26"/>
      <c r="AG212" s="25"/>
      <c r="AH212" s="22"/>
      <c r="AI212" s="23"/>
      <c r="AJ212" s="23"/>
      <c r="AK212" s="22"/>
      <c r="AR212" s="97"/>
      <c r="AS212" s="96"/>
      <c r="AT212" s="97"/>
      <c r="AU212" s="97"/>
      <c r="AV212" s="97"/>
      <c r="AW212" s="97"/>
      <c r="AX212" s="97"/>
      <c r="BA212" s="97"/>
      <c r="BB212" s="97"/>
      <c r="BC212" s="97"/>
      <c r="BD212" s="97"/>
      <c r="BE212" s="97"/>
      <c r="BF212" s="97"/>
      <c r="BG212" s="97"/>
      <c r="BH212" s="98"/>
      <c r="BI212" s="98"/>
      <c r="BJ212" s="98"/>
      <c r="BK212" s="98"/>
      <c r="BL212" s="98"/>
      <c r="BM212" s="98"/>
      <c r="BN212" s="98"/>
      <c r="BO212" s="98"/>
      <c r="BP212" s="99"/>
      <c r="BQ212" s="99"/>
      <c r="BR212" s="99"/>
      <c r="BS212" s="94"/>
      <c r="BT212" s="94"/>
      <c r="BU212" s="94"/>
    </row>
    <row r="213" spans="1:73" ht="12" customHeight="1">
      <c r="A213" s="158" t="s">
        <v>152</v>
      </c>
      <c r="C213" s="262" t="s">
        <v>124</v>
      </c>
      <c r="D213" s="141" t="s">
        <v>26</v>
      </c>
      <c r="E213" s="35">
        <f>IF(S204="","",S204)</f>
        <v>5</v>
      </c>
      <c r="F213" s="33" t="str">
        <f t="shared" si="35"/>
        <v>-</v>
      </c>
      <c r="G213" s="32">
        <f>IF(Q204="","",Q204)</f>
        <v>21</v>
      </c>
      <c r="H213" s="415" t="str">
        <f>IF(T204="","",IF(T204="○","×",IF(T204="×","○")))</f>
        <v>×</v>
      </c>
      <c r="I213" s="32">
        <f>IF(S207="","",S207)</f>
        <v>7</v>
      </c>
      <c r="J213" s="33" t="str">
        <f t="shared" si="36"/>
        <v>-</v>
      </c>
      <c r="K213" s="32">
        <f>IF(Q207="","",Q207)</f>
        <v>21</v>
      </c>
      <c r="L213" s="541" t="str">
        <f>IF(T207="","",IF(T207="○","×",IF(T207="×","○")))</f>
        <v>×</v>
      </c>
      <c r="M213" s="34">
        <f>IF(S210="","",S210)</f>
        <v>6</v>
      </c>
      <c r="N213" s="33" t="str">
        <f aca="true" t="shared" si="37" ref="N213:N218">IF(M213="","","-")</f>
        <v>-</v>
      </c>
      <c r="O213" s="32">
        <f>IF(Q210="","",Q210)</f>
        <v>21</v>
      </c>
      <c r="P213" s="415" t="str">
        <f>IF(T210="","",IF(T210="○","×",IF(T210="×","○")))</f>
        <v>×</v>
      </c>
      <c r="Q213" s="554"/>
      <c r="R213" s="554"/>
      <c r="S213" s="554"/>
      <c r="T213" s="554"/>
      <c r="U213" s="40">
        <v>9</v>
      </c>
      <c r="V213" s="33" t="str">
        <f t="shared" si="34"/>
        <v>-</v>
      </c>
      <c r="W213" s="39">
        <v>21</v>
      </c>
      <c r="X213" s="412" t="str">
        <f>IF(U213&lt;&gt;"",IF(U213&gt;W213,IF(U214&gt;W214,"○",IF(U215&gt;W215,"○","×")),IF(U214&gt;W214,IF(U215&gt;W215,"○","×"),"×")),"")</f>
        <v>×</v>
      </c>
      <c r="Y213" s="557" t="s">
        <v>177</v>
      </c>
      <c r="Z213" s="558"/>
      <c r="AA213" s="558"/>
      <c r="AB213" s="559"/>
      <c r="AC213" s="11"/>
      <c r="AD213" s="45"/>
      <c r="AE213" s="42"/>
      <c r="AF213" s="44"/>
      <c r="AG213" s="43"/>
      <c r="AH213" s="41"/>
      <c r="AI213" s="42"/>
      <c r="AJ213" s="42"/>
      <c r="AK213" s="41"/>
      <c r="AR213" s="97"/>
      <c r="AS213" s="96"/>
      <c r="AT213" s="97"/>
      <c r="AU213" s="97"/>
      <c r="AV213" s="97"/>
      <c r="AW213" s="97"/>
      <c r="AX213" s="97"/>
      <c r="BA213" s="97"/>
      <c r="BB213" s="97"/>
      <c r="BC213" s="97"/>
      <c r="BD213" s="97"/>
      <c r="BE213" s="97"/>
      <c r="BF213" s="97"/>
      <c r="BG213" s="97"/>
      <c r="BH213" s="98"/>
      <c r="BI213" s="98"/>
      <c r="BJ213" s="98"/>
      <c r="BK213" s="98"/>
      <c r="BL213" s="98"/>
      <c r="BM213" s="98"/>
      <c r="BN213" s="98"/>
      <c r="BO213" s="98"/>
      <c r="BP213" s="99"/>
      <c r="BQ213" s="99"/>
      <c r="BR213" s="99"/>
      <c r="BS213" s="94"/>
      <c r="BT213" s="94"/>
      <c r="BU213" s="94"/>
    </row>
    <row r="214" spans="1:73" ht="12" customHeight="1">
      <c r="A214" s="160"/>
      <c r="C214" s="118" t="s">
        <v>125</v>
      </c>
      <c r="D214" s="119" t="s">
        <v>26</v>
      </c>
      <c r="E214" s="31">
        <f>IF(S205="","",S205)</f>
        <v>1</v>
      </c>
      <c r="F214" s="29" t="str">
        <f t="shared" si="35"/>
        <v>-</v>
      </c>
      <c r="G214" s="28">
        <f>IF(Q205="","",Q205)</f>
        <v>21</v>
      </c>
      <c r="H214" s="416" t="str">
        <f>IF(J211="","",J211)</f>
        <v>-</v>
      </c>
      <c r="I214" s="28">
        <f>IF(S208="","",S208)</f>
        <v>6</v>
      </c>
      <c r="J214" s="29" t="str">
        <f t="shared" si="36"/>
        <v>-</v>
      </c>
      <c r="K214" s="28">
        <f>IF(Q208="","",Q208)</f>
        <v>21</v>
      </c>
      <c r="L214" s="542">
        <f>IF(N211="","",N211)</f>
      </c>
      <c r="M214" s="30">
        <f>IF(S211="","",S211)</f>
        <v>7</v>
      </c>
      <c r="N214" s="29" t="str">
        <f t="shared" si="37"/>
        <v>-</v>
      </c>
      <c r="O214" s="28">
        <f>IF(Q211="","",Q211)</f>
        <v>21</v>
      </c>
      <c r="P214" s="416" t="str">
        <f>IF(R211="","",R211)</f>
        <v>-</v>
      </c>
      <c r="Q214" s="555"/>
      <c r="R214" s="555"/>
      <c r="S214" s="555"/>
      <c r="T214" s="555"/>
      <c r="U214" s="38">
        <v>11</v>
      </c>
      <c r="V214" s="29" t="str">
        <f t="shared" si="34"/>
        <v>-</v>
      </c>
      <c r="W214" s="52">
        <v>21</v>
      </c>
      <c r="X214" s="413"/>
      <c r="Y214" s="551"/>
      <c r="Z214" s="552"/>
      <c r="AA214" s="552"/>
      <c r="AB214" s="553"/>
      <c r="AC214" s="11"/>
      <c r="AD214" s="27">
        <f>COUNTIF(E213:X215,"○")</f>
        <v>0</v>
      </c>
      <c r="AE214" s="23">
        <f>COUNTIF(E213:X215,"×")</f>
        <v>4</v>
      </c>
      <c r="AF214" s="26">
        <f>(IF((E213&gt;G213),1,0))+(IF((E214&gt;G214),1,0))+(IF((E215&gt;G215),1,0))+(IF((I213&gt;K213),1,0))+(IF((I214&gt;K214),1,0))+(IF((I215&gt;K215),1,0))+(IF((M213&gt;O213),1,0))+(IF((M214&gt;O214),1,0))+(IF((M215&gt;O215),1,0))+(IF((Q213&gt;S213),1,0))+(IF((Q214&gt;S214),1,0))+(IF((Q215&gt;S215),1,0))+(IF((U213&gt;W213),1,0))+(IF((U214&gt;W214),1,0))+(IF((U215&gt;W215),1,0))</f>
        <v>0</v>
      </c>
      <c r="AG214" s="25">
        <f>(IF((E213&lt;G213),1,0))+(IF((E214&lt;G214),1,0))+(IF((E215&lt;G215),1,0))+(IF((I213&lt;K213),1,0))+(IF((I214&lt;K214),1,0))+(IF((I215&lt;K215),1,0))+(IF((M213&lt;O213),1,0))+(IF((M214&lt;O214),1,0))+(IF((M215&lt;O215),1,0))+(IF((Q213&lt;S213),1,0))+(IF((Q214&lt;S214),1,0))+(IF((Q215&lt;S215),1,0))+(IF((U213&lt;W213),1,0))+(IF((U214&lt;W214),1,0))+(IF((U215&lt;W215),1,0))</f>
        <v>8</v>
      </c>
      <c r="AH214" s="24">
        <f>AF214-AG214</f>
        <v>-8</v>
      </c>
      <c r="AI214" s="23">
        <f>SUM(E213:E215,I213:I215,M213:M215,Q213:Q215,U213:U215)</f>
        <v>52</v>
      </c>
      <c r="AJ214" s="23">
        <f>SUM(G213:G215,K213:K215,O213:O215,S213:S215,W213:W215)</f>
        <v>168</v>
      </c>
      <c r="AK214" s="22">
        <f>AI214-AJ214</f>
        <v>-116</v>
      </c>
      <c r="AQ214" s="156"/>
      <c r="AR214" s="97"/>
      <c r="AS214" s="96"/>
      <c r="AT214" s="97"/>
      <c r="AU214" s="97"/>
      <c r="AV214" s="97"/>
      <c r="AW214" s="97"/>
      <c r="AX214" s="97"/>
      <c r="BA214" s="97"/>
      <c r="BB214" s="97"/>
      <c r="BC214" s="97"/>
      <c r="BD214" s="97"/>
      <c r="BE214" s="97"/>
      <c r="BF214" s="97"/>
      <c r="BG214" s="97"/>
      <c r="BH214" s="98"/>
      <c r="BI214" s="98"/>
      <c r="BJ214" s="98"/>
      <c r="BK214" s="98"/>
      <c r="BL214" s="98"/>
      <c r="BM214" s="98"/>
      <c r="BN214" s="98"/>
      <c r="BO214" s="98"/>
      <c r="BP214" s="99"/>
      <c r="BQ214" s="99"/>
      <c r="BR214" s="99"/>
      <c r="BS214" s="94"/>
      <c r="BT214" s="94"/>
      <c r="BU214" s="94"/>
    </row>
    <row r="215" spans="1:73" ht="12" customHeight="1">
      <c r="A215" s="159"/>
      <c r="C215" s="121"/>
      <c r="D215" s="124"/>
      <c r="E215" s="31">
        <f>IF(S206="","",S206)</f>
      </c>
      <c r="F215" s="29">
        <f t="shared" si="35"/>
      </c>
      <c r="G215" s="28">
        <f>IF(Q206="","",Q206)</f>
      </c>
      <c r="H215" s="416">
        <f>IF(J212="","",J212)</f>
      </c>
      <c r="I215" s="28">
        <f>IF(S209="","",S209)</f>
      </c>
      <c r="J215" s="29">
        <f t="shared" si="36"/>
      </c>
      <c r="K215" s="28">
        <f>IF(Q209="","",Q209)</f>
      </c>
      <c r="L215" s="542">
        <f>IF(N212="","",N212)</f>
      </c>
      <c r="M215" s="30">
        <f>IF(S212="","",S212)</f>
      </c>
      <c r="N215" s="29">
        <f t="shared" si="37"/>
      </c>
      <c r="O215" s="28">
        <f>IF(Q212="","",Q212)</f>
      </c>
      <c r="P215" s="416">
        <f>IF(R212="","",R212)</f>
      </c>
      <c r="Q215" s="556"/>
      <c r="R215" s="556"/>
      <c r="S215" s="556"/>
      <c r="T215" s="556"/>
      <c r="U215" s="49"/>
      <c r="V215" s="48">
        <f t="shared" si="34"/>
      </c>
      <c r="W215" s="47"/>
      <c r="X215" s="414"/>
      <c r="Y215" s="259">
        <f>AD214</f>
        <v>0</v>
      </c>
      <c r="Z215" s="260" t="s">
        <v>9</v>
      </c>
      <c r="AA215" s="260">
        <f>AE214</f>
        <v>4</v>
      </c>
      <c r="AB215" s="261" t="s">
        <v>6</v>
      </c>
      <c r="AC215" s="11"/>
      <c r="AD215" s="16"/>
      <c r="AE215" s="13"/>
      <c r="AF215" s="15"/>
      <c r="AG215" s="14"/>
      <c r="AH215" s="12"/>
      <c r="AI215" s="13"/>
      <c r="AJ215" s="13"/>
      <c r="AK215" s="12"/>
      <c r="AQ215" s="156"/>
      <c r="AR215" s="97"/>
      <c r="AS215" s="96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8"/>
      <c r="BI215" s="98"/>
      <c r="BJ215" s="98"/>
      <c r="BK215" s="98"/>
      <c r="BL215" s="98"/>
      <c r="BM215" s="98"/>
      <c r="BN215" s="98"/>
      <c r="BO215" s="98"/>
      <c r="BP215" s="99"/>
      <c r="BQ215" s="99"/>
      <c r="BR215" s="99"/>
      <c r="BS215" s="94"/>
      <c r="BT215" s="94"/>
      <c r="BU215" s="94"/>
    </row>
    <row r="216" spans="1:73" ht="12" customHeight="1">
      <c r="A216" s="158" t="s">
        <v>152</v>
      </c>
      <c r="C216" s="118" t="s">
        <v>126</v>
      </c>
      <c r="D216" s="119" t="s">
        <v>28</v>
      </c>
      <c r="E216" s="35">
        <f>IF(W204="","",W204)</f>
        <v>9</v>
      </c>
      <c r="F216" s="33" t="str">
        <f t="shared" si="35"/>
        <v>-</v>
      </c>
      <c r="G216" s="32">
        <f>IF(U204="","",U204)</f>
        <v>21</v>
      </c>
      <c r="H216" s="415" t="str">
        <f>IF(X204="","",IF(X204="○","×",IF(X204="×","○")))</f>
        <v>×</v>
      </c>
      <c r="I216" s="32">
        <f>IF(W207="","",W207)</f>
        <v>10</v>
      </c>
      <c r="J216" s="33" t="str">
        <f t="shared" si="36"/>
        <v>-</v>
      </c>
      <c r="K216" s="32">
        <f>IF(U207="","",U207)</f>
        <v>21</v>
      </c>
      <c r="L216" s="541" t="str">
        <f>IF(X207="","",IF(X207="○","×",IF(X207="×","○")))</f>
        <v>×</v>
      </c>
      <c r="M216" s="34">
        <f>IF(W210="","",W210)</f>
        <v>13</v>
      </c>
      <c r="N216" s="33" t="str">
        <f t="shared" si="37"/>
        <v>-</v>
      </c>
      <c r="O216" s="32">
        <f>IF(U210="","",U210)</f>
        <v>21</v>
      </c>
      <c r="P216" s="415" t="str">
        <f>IF(X210="","",IF(X210="○","×",IF(X210="×","○")))</f>
        <v>×</v>
      </c>
      <c r="Q216" s="28">
        <f>IF(W213="","",W213)</f>
        <v>21</v>
      </c>
      <c r="R216" s="29" t="str">
        <f>IF(Q216="","","-")</f>
        <v>-</v>
      </c>
      <c r="S216" s="28">
        <f>IF(U213="","",U213)</f>
        <v>9</v>
      </c>
      <c r="T216" s="542" t="str">
        <f>IF(X213="","",IF(X213="○","×",IF(X213="×","○")))</f>
        <v>○</v>
      </c>
      <c r="U216" s="545"/>
      <c r="V216" s="546"/>
      <c r="W216" s="546"/>
      <c r="X216" s="547"/>
      <c r="Y216" s="551" t="s">
        <v>178</v>
      </c>
      <c r="Z216" s="552"/>
      <c r="AA216" s="552"/>
      <c r="AB216" s="553"/>
      <c r="AC216" s="11"/>
      <c r="AD216" s="27"/>
      <c r="AE216" s="23"/>
      <c r="AF216" s="26"/>
      <c r="AG216" s="25"/>
      <c r="AH216" s="22"/>
      <c r="AI216" s="23"/>
      <c r="AJ216" s="23"/>
      <c r="AK216" s="22"/>
      <c r="AQ216" s="156"/>
      <c r="AR216" s="97"/>
      <c r="AS216" s="96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8"/>
      <c r="BI216" s="98"/>
      <c r="BJ216" s="98"/>
      <c r="BK216" s="98"/>
      <c r="BL216" s="98"/>
      <c r="BM216" s="98"/>
      <c r="BN216" s="98"/>
      <c r="BO216" s="98"/>
      <c r="BP216" s="99"/>
      <c r="BQ216" s="99"/>
      <c r="BR216" s="99"/>
      <c r="BS216" s="94"/>
      <c r="BT216" s="94"/>
      <c r="BU216" s="94"/>
    </row>
    <row r="217" spans="1:73" ht="12" customHeight="1">
      <c r="A217" s="160"/>
      <c r="C217" s="118" t="s">
        <v>127</v>
      </c>
      <c r="D217" s="119" t="s">
        <v>39</v>
      </c>
      <c r="E217" s="31">
        <f>IF(W205="","",W205)</f>
        <v>17</v>
      </c>
      <c r="F217" s="29" t="str">
        <f t="shared" si="35"/>
        <v>-</v>
      </c>
      <c r="G217" s="28">
        <f>IF(U205="","",U205)</f>
        <v>21</v>
      </c>
      <c r="H217" s="416">
        <f>IF(J208="","",J208)</f>
      </c>
      <c r="I217" s="28">
        <f>IF(W208="","",W208)</f>
        <v>12</v>
      </c>
      <c r="J217" s="29" t="str">
        <f t="shared" si="36"/>
        <v>-</v>
      </c>
      <c r="K217" s="28">
        <f>IF(U208="","",U208)</f>
        <v>21</v>
      </c>
      <c r="L217" s="542" t="str">
        <f>IF(N214="","",N214)</f>
        <v>-</v>
      </c>
      <c r="M217" s="30">
        <f>IF(W211="","",W211)</f>
        <v>16</v>
      </c>
      <c r="N217" s="29" t="str">
        <f t="shared" si="37"/>
        <v>-</v>
      </c>
      <c r="O217" s="28">
        <f>IF(U211="","",U211)</f>
        <v>21</v>
      </c>
      <c r="P217" s="416">
        <f>IF(R214="","",R214)</f>
      </c>
      <c r="Q217" s="28">
        <f>IF(W214="","",W214)</f>
        <v>21</v>
      </c>
      <c r="R217" s="29" t="str">
        <f>IF(Q217="","","-")</f>
        <v>-</v>
      </c>
      <c r="S217" s="28">
        <f>IF(U214="","",U214)</f>
        <v>11</v>
      </c>
      <c r="T217" s="542" t="str">
        <f>IF(V214="","",V214)</f>
        <v>-</v>
      </c>
      <c r="U217" s="545"/>
      <c r="V217" s="546"/>
      <c r="W217" s="546"/>
      <c r="X217" s="547"/>
      <c r="Y217" s="551"/>
      <c r="Z217" s="552"/>
      <c r="AA217" s="552"/>
      <c r="AB217" s="553"/>
      <c r="AC217" s="11"/>
      <c r="AD217" s="27">
        <f>COUNTIF(E216:X218,"○")</f>
        <v>1</v>
      </c>
      <c r="AE217" s="23">
        <f>COUNTIF(E216:X218,"×")</f>
        <v>3</v>
      </c>
      <c r="AF217" s="26">
        <f>(IF((E216&gt;G216),1,0))+(IF((E217&gt;G217),1,0))+(IF((E218&gt;G218),1,0))+(IF((I216&gt;K216),1,0))+(IF((I217&gt;K217),1,0))+(IF((I218&gt;K218),1,0))+(IF((M216&gt;O216),1,0))+(IF((M217&gt;O217),1,0))+(IF((M218&gt;O218),1,0))+(IF((Q216&gt;S216),1,0))+(IF((Q217&gt;S217),1,0))+(IF((Q218&gt;S218),1,0))+(IF((U216&gt;W216),1,0))+(IF((U217&gt;W217),1,0))+(IF((U218&gt;W218),1,0))</f>
        <v>2</v>
      </c>
      <c r="AG217" s="25">
        <f>(IF((E216&lt;G216),1,0))+(IF((E217&lt;G217),1,0))+(IF((E218&lt;G218),1,0))+(IF((I216&lt;K216),1,0))+(IF((I217&lt;K217),1,0))+(IF((I218&lt;K218),1,0))+(IF((M216&lt;O216),1,0))+(IF((M217&lt;O217),1,0))+(IF((M218&lt;O218),1,0))+(IF((Q216&lt;S216),1,0))+(IF((Q217&lt;S217),1,0))+(IF((Q218&lt;S218),1,0))+(IF((U216&lt;W216),1,0))+(IF((U217&lt;W217),1,0))+(IF((U218&lt;W218),1,0))</f>
        <v>6</v>
      </c>
      <c r="AH217" s="24">
        <f>AF217-AG217</f>
        <v>-4</v>
      </c>
      <c r="AI217" s="23">
        <f>SUM(E216:E218,I216:I218,M216:M218,Q216:Q218,U216:U218)</f>
        <v>119</v>
      </c>
      <c r="AJ217" s="23">
        <f>SUM(G216:G218,K216:K218,O216:O218,S216:S218,W216:W218)</f>
        <v>146</v>
      </c>
      <c r="AK217" s="22">
        <f>AI217-AJ217</f>
        <v>-27</v>
      </c>
      <c r="AQ217" s="156"/>
      <c r="AR217" s="97"/>
      <c r="AS217" s="96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8"/>
      <c r="BI217" s="98"/>
      <c r="BJ217" s="98"/>
      <c r="BK217" s="98"/>
      <c r="BL217" s="98"/>
      <c r="BM217" s="98"/>
      <c r="BN217" s="98"/>
      <c r="BO217" s="98"/>
      <c r="BP217" s="99"/>
      <c r="BQ217" s="99"/>
      <c r="BR217" s="99"/>
      <c r="BS217" s="94"/>
      <c r="BT217" s="94"/>
      <c r="BU217" s="94"/>
    </row>
    <row r="218" spans="1:73" ht="12" customHeight="1" thickBot="1">
      <c r="A218" s="159"/>
      <c r="C218" s="127"/>
      <c r="D218" s="128"/>
      <c r="E218" s="21">
        <f>IF(W206="","",W206)</f>
      </c>
      <c r="F218" s="19">
        <f t="shared" si="35"/>
      </c>
      <c r="G218" s="18">
        <f>IF(U206="","",U206)</f>
      </c>
      <c r="H218" s="417">
        <f>IF(J209="","",J209)</f>
      </c>
      <c r="I218" s="18">
        <f>IF(W209="","",W209)</f>
      </c>
      <c r="J218" s="19">
        <f t="shared" si="36"/>
      </c>
      <c r="K218" s="18">
        <f>IF(U209="","",U209)</f>
      </c>
      <c r="L218" s="543">
        <f>IF(N215="","",N215)</f>
      </c>
      <c r="M218" s="20">
        <f>IF(W212="","",W212)</f>
      </c>
      <c r="N218" s="19">
        <f t="shared" si="37"/>
      </c>
      <c r="O218" s="18">
        <f>IF(U212="","",U212)</f>
      </c>
      <c r="P218" s="417">
        <f>IF(R215="","",R215)</f>
      </c>
      <c r="Q218" s="18">
        <f>IF(W215="","",W215)</f>
      </c>
      <c r="R218" s="19">
        <f>IF(Q218="","","-")</f>
      </c>
      <c r="S218" s="18">
        <f>IF(U215="","",U215)</f>
      </c>
      <c r="T218" s="544">
        <f>IF(V215="","",V215)</f>
      </c>
      <c r="U218" s="548"/>
      <c r="V218" s="549"/>
      <c r="W218" s="549"/>
      <c r="X218" s="550"/>
      <c r="Y218" s="7">
        <f>AD217</f>
        <v>1</v>
      </c>
      <c r="Z218" s="6" t="s">
        <v>9</v>
      </c>
      <c r="AA218" s="6">
        <f>AE217</f>
        <v>3</v>
      </c>
      <c r="AB218" s="5" t="s">
        <v>6</v>
      </c>
      <c r="AC218" s="11"/>
      <c r="AD218" s="16"/>
      <c r="AE218" s="13"/>
      <c r="AF218" s="15"/>
      <c r="AG218" s="14"/>
      <c r="AH218" s="12"/>
      <c r="AI218" s="13"/>
      <c r="AJ218" s="13"/>
      <c r="AK218" s="12"/>
      <c r="AQ218" s="162"/>
      <c r="AR218" s="162"/>
      <c r="AS218" s="162"/>
      <c r="AT218" s="162"/>
      <c r="AU218" s="162"/>
      <c r="AV218" s="162"/>
      <c r="AW218" s="162"/>
      <c r="AX218" s="162"/>
      <c r="AY218" s="97"/>
      <c r="AZ218" s="97"/>
      <c r="BA218" s="97"/>
      <c r="BB218" s="97"/>
      <c r="BC218" s="97"/>
      <c r="BD218" s="97"/>
      <c r="BE218" s="97"/>
      <c r="BF218" s="97"/>
      <c r="BG218" s="97"/>
      <c r="BH218" s="98"/>
      <c r="BI218" s="98"/>
      <c r="BJ218" s="98"/>
      <c r="BK218" s="98"/>
      <c r="BL218" s="98"/>
      <c r="BM218" s="98"/>
      <c r="BN218" s="98"/>
      <c r="BO218" s="98"/>
      <c r="BP218" s="99"/>
      <c r="BQ218" s="99"/>
      <c r="BR218" s="99"/>
      <c r="BS218" s="94"/>
      <c r="BT218" s="94"/>
      <c r="BU218" s="94"/>
    </row>
    <row r="219" spans="1:73" ht="18" customHeight="1">
      <c r="A219" s="161"/>
      <c r="C219" s="175" t="s">
        <v>147</v>
      </c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87"/>
      <c r="AD219" s="187"/>
      <c r="AE219" s="187"/>
      <c r="AF219" s="187"/>
      <c r="AG219" s="132"/>
      <c r="AH219" s="120"/>
      <c r="AI219" s="120"/>
      <c r="AJ219" s="120"/>
      <c r="AK219" s="120"/>
      <c r="AL219" s="120"/>
      <c r="AM219" s="120"/>
      <c r="AN219" s="120"/>
      <c r="AO219" s="120"/>
      <c r="AR219" s="97"/>
      <c r="AS219" s="96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8"/>
      <c r="BI219" s="98"/>
      <c r="BJ219" s="98"/>
      <c r="BK219" s="98"/>
      <c r="BL219" s="98"/>
      <c r="BM219" s="98"/>
      <c r="BN219" s="98"/>
      <c r="BO219" s="98"/>
      <c r="BP219" s="99"/>
      <c r="BQ219" s="99"/>
      <c r="BR219" s="99"/>
      <c r="BS219" s="99"/>
      <c r="BT219" s="94"/>
      <c r="BU219" s="94"/>
    </row>
    <row r="220" spans="1:73" ht="18" customHeight="1">
      <c r="A220" s="161"/>
      <c r="C220" s="175" t="s">
        <v>148</v>
      </c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87"/>
      <c r="AD220" s="187"/>
      <c r="AE220" s="187"/>
      <c r="AF220" s="187"/>
      <c r="AG220" s="132"/>
      <c r="AH220" s="120"/>
      <c r="AI220" s="120"/>
      <c r="AJ220" s="120"/>
      <c r="AK220" s="120"/>
      <c r="AL220" s="120"/>
      <c r="AM220" s="120"/>
      <c r="AN220" s="120"/>
      <c r="AO220" s="120"/>
      <c r="AR220" s="97"/>
      <c r="AS220" s="96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8"/>
      <c r="BI220" s="98"/>
      <c r="BJ220" s="98"/>
      <c r="BK220" s="98"/>
      <c r="BL220" s="98"/>
      <c r="BM220" s="98"/>
      <c r="BN220" s="98"/>
      <c r="BO220" s="98"/>
      <c r="BP220" s="99"/>
      <c r="BQ220" s="99"/>
      <c r="BR220" s="99"/>
      <c r="BS220" s="99"/>
      <c r="BT220" s="94"/>
      <c r="BU220" s="94"/>
    </row>
    <row r="221" spans="3:73" ht="12" customHeight="1">
      <c r="C221" s="155"/>
      <c r="D221" s="192"/>
      <c r="E221" s="155"/>
      <c r="F221" s="134"/>
      <c r="G221" s="155"/>
      <c r="H221" s="191"/>
      <c r="I221" s="155"/>
      <c r="J221" s="134"/>
      <c r="K221" s="155"/>
      <c r="L221" s="191"/>
      <c r="M221" s="155"/>
      <c r="N221" s="134"/>
      <c r="O221" s="155"/>
      <c r="P221" s="191"/>
      <c r="Q221" s="155"/>
      <c r="R221" s="134"/>
      <c r="S221" s="155"/>
      <c r="T221" s="191"/>
      <c r="U221" s="155"/>
      <c r="V221" s="134"/>
      <c r="W221" s="155"/>
      <c r="X221" s="191"/>
      <c r="Y221" s="155"/>
      <c r="Z221" s="134"/>
      <c r="AA221" s="155"/>
      <c r="AB221" s="191"/>
      <c r="AC221" s="191"/>
      <c r="AD221" s="191"/>
      <c r="AE221" s="191"/>
      <c r="AF221" s="191"/>
      <c r="AG221" s="89"/>
      <c r="AH221" s="89"/>
      <c r="AI221" s="89"/>
      <c r="AJ221" s="89"/>
      <c r="AK221" s="117"/>
      <c r="AL221" s="156"/>
      <c r="AM221" s="156"/>
      <c r="AN221" s="157"/>
      <c r="AO221" s="157"/>
      <c r="AP221" s="156"/>
      <c r="AQ221" s="170"/>
      <c r="AR221" s="162"/>
      <c r="AS221" s="162"/>
      <c r="AT221" s="162"/>
      <c r="AU221" s="162"/>
      <c r="AV221" s="162"/>
      <c r="AW221" s="162"/>
      <c r="AX221" s="162"/>
      <c r="AY221" s="97"/>
      <c r="AZ221" s="97"/>
      <c r="BO221" s="94"/>
      <c r="BP221" s="94"/>
      <c r="BQ221" s="94"/>
      <c r="BR221" s="94"/>
      <c r="BS221" s="99"/>
      <c r="BT221" s="94"/>
      <c r="BU221" s="94"/>
    </row>
    <row r="222" spans="3:73" ht="9.75" customHeight="1">
      <c r="C222" s="195"/>
      <c r="D222" s="195"/>
      <c r="E222" s="195"/>
      <c r="F222" s="195"/>
      <c r="G222" s="195"/>
      <c r="H222" s="195"/>
      <c r="I222" s="195"/>
      <c r="J222" s="195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87"/>
      <c r="AD222" s="187"/>
      <c r="AE222" s="187"/>
      <c r="AF222" s="191"/>
      <c r="AG222" s="89"/>
      <c r="AH222" s="89"/>
      <c r="AI222" s="89"/>
      <c r="AJ222" s="89"/>
      <c r="AK222" s="117"/>
      <c r="AL222" s="156"/>
      <c r="AM222" s="156"/>
      <c r="AN222" s="157"/>
      <c r="AO222" s="157"/>
      <c r="AP222" s="156"/>
      <c r="AQ222" s="170"/>
      <c r="AR222" s="162"/>
      <c r="AS222" s="162"/>
      <c r="AT222" s="162"/>
      <c r="AU222" s="162"/>
      <c r="AV222" s="162"/>
      <c r="AW222" s="162"/>
      <c r="AX222" s="162"/>
      <c r="AY222" s="97"/>
      <c r="AZ222" s="97"/>
      <c r="BO222" s="94"/>
      <c r="BP222" s="94"/>
      <c r="BQ222" s="94"/>
      <c r="BR222" s="94"/>
      <c r="BS222" s="99"/>
      <c r="BT222" s="94"/>
      <c r="BU222" s="94"/>
    </row>
    <row r="223" spans="3:65" s="162" customFormat="1" ht="9.75" customHeight="1">
      <c r="C223" s="497" t="s">
        <v>157</v>
      </c>
      <c r="D223" s="497"/>
      <c r="E223" s="497"/>
      <c r="F223" s="497"/>
      <c r="G223" s="497"/>
      <c r="H223" s="497"/>
      <c r="I223" s="195"/>
      <c r="J223" s="195"/>
      <c r="K223" s="498" t="s">
        <v>158</v>
      </c>
      <c r="L223" s="498"/>
      <c r="M223" s="498"/>
      <c r="N223" s="498"/>
      <c r="O223" s="498"/>
      <c r="P223" s="498"/>
      <c r="Q223" s="498"/>
      <c r="R223" s="498"/>
      <c r="S223" s="498"/>
      <c r="T223" s="498"/>
      <c r="U223" s="135"/>
      <c r="V223" s="500" t="s">
        <v>159</v>
      </c>
      <c r="W223" s="500"/>
      <c r="X223" s="500"/>
      <c r="Y223" s="500"/>
      <c r="Z223" s="500"/>
      <c r="AA223" s="500"/>
      <c r="AB223" s="500"/>
      <c r="AC223" s="500"/>
      <c r="AD223" s="500"/>
      <c r="AE223" s="500"/>
      <c r="AF223" s="163"/>
      <c r="AQ223" s="156"/>
      <c r="AR223" s="97"/>
      <c r="AS223" s="96"/>
      <c r="AT223" s="97"/>
      <c r="AU223" s="97"/>
      <c r="AV223" s="97"/>
      <c r="AW223" s="97"/>
      <c r="AX223" s="97"/>
      <c r="BG223" s="164"/>
      <c r="BH223" s="164"/>
      <c r="BI223" s="164"/>
      <c r="BJ223" s="164"/>
      <c r="BK223" s="164"/>
      <c r="BL223" s="164"/>
      <c r="BM223" s="164"/>
    </row>
    <row r="224" spans="3:65" s="162" customFormat="1" ht="9.75" customHeight="1">
      <c r="C224" s="497"/>
      <c r="D224" s="497"/>
      <c r="E224" s="497"/>
      <c r="F224" s="497"/>
      <c r="G224" s="497"/>
      <c r="H224" s="497"/>
      <c r="I224" s="195"/>
      <c r="J224" s="195"/>
      <c r="K224" s="499"/>
      <c r="L224" s="499"/>
      <c r="M224" s="499"/>
      <c r="N224" s="499"/>
      <c r="O224" s="499"/>
      <c r="P224" s="499"/>
      <c r="Q224" s="499"/>
      <c r="R224" s="499"/>
      <c r="S224" s="499"/>
      <c r="T224" s="499"/>
      <c r="U224" s="136"/>
      <c r="V224" s="501"/>
      <c r="W224" s="501"/>
      <c r="X224" s="501"/>
      <c r="Y224" s="501"/>
      <c r="Z224" s="501"/>
      <c r="AA224" s="501"/>
      <c r="AB224" s="501"/>
      <c r="AC224" s="501"/>
      <c r="AD224" s="501"/>
      <c r="AE224" s="501"/>
      <c r="AF224" s="163"/>
      <c r="AQ224" s="156"/>
      <c r="AR224" s="97"/>
      <c r="AS224" s="96"/>
      <c r="AT224" s="97"/>
      <c r="AU224" s="97"/>
      <c r="AV224" s="97"/>
      <c r="AW224" s="97"/>
      <c r="AX224" s="97"/>
      <c r="BG224" s="164"/>
      <c r="BH224" s="164"/>
      <c r="BI224" s="164"/>
      <c r="BJ224" s="164"/>
      <c r="BK224" s="164"/>
      <c r="BL224" s="164"/>
      <c r="BM224" s="164"/>
    </row>
    <row r="225" spans="3:65" s="162" customFormat="1" ht="15.75" customHeight="1">
      <c r="C225" s="497"/>
      <c r="D225" s="497"/>
      <c r="E225" s="497"/>
      <c r="F225" s="497"/>
      <c r="G225" s="497"/>
      <c r="H225" s="497"/>
      <c r="I225" s="176"/>
      <c r="J225" s="176"/>
      <c r="K225" s="502" t="s">
        <v>170</v>
      </c>
      <c r="L225" s="503"/>
      <c r="M225" s="503"/>
      <c r="N225" s="503"/>
      <c r="O225" s="503"/>
      <c r="P225" s="539" t="s">
        <v>66</v>
      </c>
      <c r="Q225" s="503"/>
      <c r="R225" s="503"/>
      <c r="S225" s="503"/>
      <c r="T225" s="540"/>
      <c r="U225" s="97"/>
      <c r="V225" s="502" t="s">
        <v>173</v>
      </c>
      <c r="W225" s="503"/>
      <c r="X225" s="503"/>
      <c r="Y225" s="503"/>
      <c r="Z225" s="503"/>
      <c r="AA225" s="539" t="s">
        <v>168</v>
      </c>
      <c r="AB225" s="503"/>
      <c r="AC225" s="503"/>
      <c r="AD225" s="503"/>
      <c r="AE225" s="540"/>
      <c r="AF225" s="181"/>
      <c r="AG225" s="181"/>
      <c r="AH225" s="181"/>
      <c r="AI225" s="181"/>
      <c r="AJ225" s="181"/>
      <c r="AK225" s="181"/>
      <c r="AL225" s="181"/>
      <c r="AM225" s="181"/>
      <c r="AN225" s="170"/>
      <c r="AO225" s="170"/>
      <c r="AP225" s="170"/>
      <c r="AQ225" s="156"/>
      <c r="AR225" s="97"/>
      <c r="AS225" s="96"/>
      <c r="AT225" s="97"/>
      <c r="AU225" s="97"/>
      <c r="AV225" s="97"/>
      <c r="AW225" s="97"/>
      <c r="AX225" s="97"/>
      <c r="BG225" s="164"/>
      <c r="BH225" s="164"/>
      <c r="BI225" s="164"/>
      <c r="BJ225" s="164"/>
      <c r="BK225" s="164"/>
      <c r="BL225" s="164"/>
      <c r="BM225" s="164"/>
    </row>
    <row r="226" spans="3:67" s="162" customFormat="1" ht="15.75" customHeight="1">
      <c r="C226" s="144" t="s">
        <v>89</v>
      </c>
      <c r="D226" s="144"/>
      <c r="E226" s="176"/>
      <c r="F226" s="176"/>
      <c r="G226" s="176"/>
      <c r="H226" s="176"/>
      <c r="I226" s="176"/>
      <c r="J226" s="176"/>
      <c r="K226" s="405" t="s">
        <v>171</v>
      </c>
      <c r="L226" s="406"/>
      <c r="M226" s="406"/>
      <c r="N226" s="406"/>
      <c r="O226" s="406"/>
      <c r="P226" s="407" t="s">
        <v>172</v>
      </c>
      <c r="Q226" s="407"/>
      <c r="R226" s="407"/>
      <c r="S226" s="407"/>
      <c r="T226" s="408"/>
      <c r="U226" s="97"/>
      <c r="V226" s="405" t="s">
        <v>174</v>
      </c>
      <c r="W226" s="406"/>
      <c r="X226" s="406"/>
      <c r="Y226" s="406"/>
      <c r="Z226" s="406"/>
      <c r="AA226" s="407" t="s">
        <v>29</v>
      </c>
      <c r="AB226" s="407"/>
      <c r="AC226" s="407"/>
      <c r="AD226" s="407"/>
      <c r="AE226" s="408"/>
      <c r="AF226" s="181"/>
      <c r="AG226" s="181"/>
      <c r="AH226" s="181"/>
      <c r="AI226" s="181"/>
      <c r="AJ226" s="181"/>
      <c r="AK226" s="181"/>
      <c r="AL226" s="181"/>
      <c r="AM226" s="181"/>
      <c r="AN226" s="170"/>
      <c r="AO226" s="170"/>
      <c r="AP226" s="170"/>
      <c r="BI226" s="164"/>
      <c r="BJ226" s="164"/>
      <c r="BK226" s="164"/>
      <c r="BL226" s="164"/>
      <c r="BM226" s="164"/>
      <c r="BN226" s="164"/>
      <c r="BO226" s="164"/>
    </row>
    <row r="227" spans="3:67" s="162" customFormat="1" ht="1.5" customHeight="1" thickBot="1">
      <c r="C227" s="180"/>
      <c r="D227" s="180"/>
      <c r="E227" s="180"/>
      <c r="F227" s="180"/>
      <c r="G227" s="180"/>
      <c r="H227" s="180"/>
      <c r="I227" s="180"/>
      <c r="J227" s="180"/>
      <c r="K227" s="137"/>
      <c r="L227" s="137"/>
      <c r="M227" s="137"/>
      <c r="N227" s="137"/>
      <c r="O227" s="137"/>
      <c r="P227" s="137"/>
      <c r="Q227" s="138"/>
      <c r="R227" s="138"/>
      <c r="S227" s="138"/>
      <c r="T227" s="138"/>
      <c r="U227" s="101"/>
      <c r="V227" s="139"/>
      <c r="W227" s="139"/>
      <c r="X227" s="101"/>
      <c r="Y227" s="101"/>
      <c r="Z227" s="101"/>
      <c r="AA227" s="101"/>
      <c r="AB227" s="101"/>
      <c r="AC227" s="101"/>
      <c r="AD227" s="104"/>
      <c r="AE227" s="105"/>
      <c r="AF227" s="164"/>
      <c r="BI227" s="164"/>
      <c r="BJ227" s="164"/>
      <c r="BK227" s="164"/>
      <c r="BL227" s="164"/>
      <c r="BM227" s="164"/>
      <c r="BN227" s="164"/>
      <c r="BO227" s="164"/>
    </row>
    <row r="228" spans="3:73" ht="12" customHeight="1">
      <c r="C228" s="487" t="s">
        <v>160</v>
      </c>
      <c r="D228" s="488"/>
      <c r="E228" s="491" t="str">
        <f>C230</f>
        <v>阿部萌</v>
      </c>
      <c r="F228" s="446"/>
      <c r="G228" s="446"/>
      <c r="H228" s="492"/>
      <c r="I228" s="445" t="str">
        <f>C233</f>
        <v>大西加代子</v>
      </c>
      <c r="J228" s="446"/>
      <c r="K228" s="446"/>
      <c r="L228" s="492"/>
      <c r="M228" s="445" t="str">
        <f>C236</f>
        <v>石川忍</v>
      </c>
      <c r="N228" s="446"/>
      <c r="O228" s="446"/>
      <c r="P228" s="492"/>
      <c r="Q228" s="445" t="str">
        <f>C239</f>
        <v>清水涼子</v>
      </c>
      <c r="R228" s="446"/>
      <c r="S228" s="446"/>
      <c r="T228" s="447"/>
      <c r="U228" s="493" t="s">
        <v>0</v>
      </c>
      <c r="V228" s="494"/>
      <c r="W228" s="494"/>
      <c r="X228" s="495"/>
      <c r="Y228" s="4"/>
      <c r="Z228" s="403" t="s">
        <v>2</v>
      </c>
      <c r="AA228" s="404"/>
      <c r="AB228" s="403" t="s">
        <v>3</v>
      </c>
      <c r="AC228" s="422"/>
      <c r="AD228" s="404"/>
      <c r="AE228" s="423" t="s">
        <v>4</v>
      </c>
      <c r="AF228" s="424"/>
      <c r="AG228" s="425"/>
      <c r="BO228" s="94"/>
      <c r="BP228" s="94"/>
      <c r="BQ228" s="94"/>
      <c r="BR228" s="94"/>
      <c r="BS228" s="94"/>
      <c r="BT228" s="94"/>
      <c r="BU228" s="94"/>
    </row>
    <row r="229" spans="3:73" ht="12" customHeight="1" thickBot="1">
      <c r="C229" s="489"/>
      <c r="D229" s="490"/>
      <c r="E229" s="496" t="str">
        <f>C231</f>
        <v>長原芽美</v>
      </c>
      <c r="F229" s="419"/>
      <c r="G229" s="419"/>
      <c r="H229" s="420"/>
      <c r="I229" s="418" t="str">
        <f>C234</f>
        <v>阿部一恵</v>
      </c>
      <c r="J229" s="419"/>
      <c r="K229" s="419"/>
      <c r="L229" s="420"/>
      <c r="M229" s="418" t="str">
        <f>C237</f>
        <v>岡部愛</v>
      </c>
      <c r="N229" s="419"/>
      <c r="O229" s="419"/>
      <c r="P229" s="420"/>
      <c r="Q229" s="418" t="str">
        <f>C240</f>
        <v>薦田あかね</v>
      </c>
      <c r="R229" s="419"/>
      <c r="S229" s="419"/>
      <c r="T229" s="421"/>
      <c r="U229" s="428" t="s">
        <v>1</v>
      </c>
      <c r="V229" s="429"/>
      <c r="W229" s="429"/>
      <c r="X229" s="430"/>
      <c r="Y229" s="4"/>
      <c r="Z229" s="57" t="s">
        <v>5</v>
      </c>
      <c r="AA229" s="56" t="s">
        <v>6</v>
      </c>
      <c r="AB229" s="57" t="s">
        <v>17</v>
      </c>
      <c r="AC229" s="56" t="s">
        <v>7</v>
      </c>
      <c r="AD229" s="55" t="s">
        <v>8</v>
      </c>
      <c r="AE229" s="56" t="s">
        <v>17</v>
      </c>
      <c r="AF229" s="56" t="s">
        <v>7</v>
      </c>
      <c r="AG229" s="55" t="s">
        <v>8</v>
      </c>
      <c r="BO229" s="94"/>
      <c r="BP229" s="94"/>
      <c r="BQ229" s="94"/>
      <c r="BR229" s="94"/>
      <c r="BS229" s="94"/>
      <c r="BT229" s="94"/>
      <c r="BU229" s="94"/>
    </row>
    <row r="230" spans="3:73" ht="12" customHeight="1">
      <c r="C230" s="218" t="s">
        <v>133</v>
      </c>
      <c r="D230" s="219" t="s">
        <v>162</v>
      </c>
      <c r="E230" s="534"/>
      <c r="F230" s="535"/>
      <c r="G230" s="535"/>
      <c r="H230" s="536"/>
      <c r="I230" s="38">
        <v>21</v>
      </c>
      <c r="J230" s="29" t="str">
        <f>IF(I230="","","-")</f>
        <v>-</v>
      </c>
      <c r="K230" s="37">
        <v>17</v>
      </c>
      <c r="L230" s="426" t="str">
        <f>IF(I230&lt;&gt;"",IF(I230&gt;K230,IF(I231&gt;K231,"○",IF(I232&gt;K232,"○","×")),IF(I231&gt;K231,IF(I232&gt;K232,"○","×"),"×")),"")</f>
        <v>○</v>
      </c>
      <c r="M230" s="38">
        <v>21</v>
      </c>
      <c r="N230" s="54" t="str">
        <f aca="true" t="shared" si="38" ref="N230:N235">IF(M230="","","-")</f>
        <v>-</v>
      </c>
      <c r="O230" s="53">
        <v>12</v>
      </c>
      <c r="P230" s="426" t="str">
        <f>IF(M230&lt;&gt;"",IF(M230&gt;O230,IF(M231&gt;O231,"○",IF(M232&gt;O232,"○","×")),IF(M231&gt;O231,IF(M232&gt;O232,"○","×"),"×")),"")</f>
        <v>○</v>
      </c>
      <c r="Q230" s="69">
        <v>21</v>
      </c>
      <c r="R230" s="54" t="str">
        <f aca="true" t="shared" si="39" ref="R230:R238">IF(Q230="","","-")</f>
        <v>-</v>
      </c>
      <c r="S230" s="37">
        <v>7</v>
      </c>
      <c r="T230" s="427" t="str">
        <f>IF(Q230&lt;&gt;"",IF(Q230&gt;S230,IF(Q231&gt;S231,"○",IF(Q232&gt;S232,"○","×")),IF(Q231&gt;S231,IF(Q232&gt;S232,"○","×"),"×")),"")</f>
        <v>○</v>
      </c>
      <c r="U230" s="482" t="s">
        <v>179</v>
      </c>
      <c r="V230" s="483"/>
      <c r="W230" s="483"/>
      <c r="X230" s="484"/>
      <c r="Y230" s="4"/>
      <c r="Z230" s="66"/>
      <c r="AA230" s="62"/>
      <c r="AB230" s="59"/>
      <c r="AC230" s="58"/>
      <c r="AD230" s="67"/>
      <c r="AE230" s="62"/>
      <c r="AF230" s="62"/>
      <c r="AG230" s="61"/>
      <c r="AU230" s="98"/>
      <c r="AV230" s="98"/>
      <c r="AW230" s="98"/>
      <c r="AX230" s="98"/>
      <c r="AY230" s="98"/>
      <c r="AZ230" s="98"/>
      <c r="BA230" s="99"/>
      <c r="BB230" s="99"/>
      <c r="BC230" s="99"/>
      <c r="BD230" s="99"/>
      <c r="BO230" s="94"/>
      <c r="BP230" s="94"/>
      <c r="BQ230" s="94"/>
      <c r="BR230" s="94"/>
      <c r="BS230" s="94"/>
      <c r="BT230" s="94"/>
      <c r="BU230" s="94"/>
    </row>
    <row r="231" spans="3:73" ht="12" customHeight="1">
      <c r="C231" s="218" t="s">
        <v>134</v>
      </c>
      <c r="D231" s="219" t="s">
        <v>60</v>
      </c>
      <c r="E231" s="537"/>
      <c r="F231" s="524"/>
      <c r="G231" s="524"/>
      <c r="H231" s="525"/>
      <c r="I231" s="38">
        <v>21</v>
      </c>
      <c r="J231" s="29" t="str">
        <f>IF(I231="","","-")</f>
        <v>-</v>
      </c>
      <c r="K231" s="52">
        <v>12</v>
      </c>
      <c r="L231" s="410"/>
      <c r="M231" s="38">
        <v>21</v>
      </c>
      <c r="N231" s="29" t="str">
        <f t="shared" si="38"/>
        <v>-</v>
      </c>
      <c r="O231" s="37">
        <v>15</v>
      </c>
      <c r="P231" s="410"/>
      <c r="Q231" s="38">
        <v>21</v>
      </c>
      <c r="R231" s="29" t="str">
        <f t="shared" si="39"/>
        <v>-</v>
      </c>
      <c r="S231" s="37">
        <v>13</v>
      </c>
      <c r="T231" s="413"/>
      <c r="U231" s="463"/>
      <c r="V231" s="464"/>
      <c r="W231" s="464"/>
      <c r="X231" s="465"/>
      <c r="Y231" s="4"/>
      <c r="Z231" s="66">
        <f>COUNTIF(E230:T232,"○")</f>
        <v>3</v>
      </c>
      <c r="AA231" s="62">
        <f>COUNTIF(E230:T232,"×")</f>
        <v>0</v>
      </c>
      <c r="AB231" s="65">
        <f>(IF((E230&gt;G230),1,0))+(IF((E231&gt;G231),1,0))+(IF((E232&gt;G232),1,0))+(IF((I230&gt;K230),1,0))+(IF((I231&gt;K231),1,0))+(IF((I232&gt;K232),1,0))+(IF((M230&gt;O230),1,0))+(IF((M231&gt;O231),1,0))+(IF((M232&gt;O232),1,0))+(IF((Q230&gt;S230),1,0))+(IF((Q231&gt;S231),1,0))+(IF((Q232&gt;S232),1,0))</f>
        <v>6</v>
      </c>
      <c r="AC231" s="64">
        <f>(IF((E230&lt;G230),1,0))+(IF((E231&lt;G231),1,0))+(IF((E232&lt;G232),1,0))+(IF((I230&lt;K230),1,0))+(IF((I231&lt;K231),1,0))+(IF((I232&lt;K232),1,0))+(IF((M230&lt;O230),1,0))+(IF((M231&lt;O231),1,0))+(IF((M232&lt;O232),1,0))+(IF((Q230&lt;S230),1,0))+(IF((Q231&lt;S231),1,0))+(IF((Q232&lt;S232),1,0))</f>
        <v>0</v>
      </c>
      <c r="AD231" s="63">
        <f>AB231-AC231</f>
        <v>6</v>
      </c>
      <c r="AE231" s="62">
        <f>SUM(E230:E232,I230:I232,M230:M232,Q230:Q232)</f>
        <v>126</v>
      </c>
      <c r="AF231" s="62">
        <f>SUM(G230:G232,K230:K232,O230:O232,S230:S232)</f>
        <v>76</v>
      </c>
      <c r="AG231" s="61">
        <f>AE231-AF231</f>
        <v>50</v>
      </c>
      <c r="AU231" s="97"/>
      <c r="AV231" s="97"/>
      <c r="AW231" s="97"/>
      <c r="AX231" s="97"/>
      <c r="AY231" s="97"/>
      <c r="AZ231" s="97"/>
      <c r="BA231" s="97"/>
      <c r="BB231" s="98"/>
      <c r="BC231" s="98"/>
      <c r="BD231" s="98"/>
      <c r="BE231" s="98"/>
      <c r="BF231" s="98"/>
      <c r="BG231" s="98"/>
      <c r="BH231" s="98"/>
      <c r="BI231" s="98"/>
      <c r="BJ231" s="99"/>
      <c r="BK231" s="99"/>
      <c r="BL231" s="99"/>
      <c r="BO231" s="94"/>
      <c r="BP231" s="94"/>
      <c r="BQ231" s="94"/>
      <c r="BR231" s="94"/>
      <c r="BS231" s="94"/>
      <c r="BT231" s="94"/>
      <c r="BU231" s="94"/>
    </row>
    <row r="232" spans="3:73" ht="12" customHeight="1">
      <c r="C232" s="220"/>
      <c r="D232" s="221"/>
      <c r="E232" s="538"/>
      <c r="F232" s="527"/>
      <c r="G232" s="527"/>
      <c r="H232" s="528"/>
      <c r="I232" s="49"/>
      <c r="J232" s="29">
        <f>IF(I232="","","-")</f>
      </c>
      <c r="K232" s="47"/>
      <c r="L232" s="411"/>
      <c r="M232" s="49"/>
      <c r="N232" s="48">
        <f t="shared" si="38"/>
      </c>
      <c r="O232" s="47"/>
      <c r="P232" s="410"/>
      <c r="Q232" s="49"/>
      <c r="R232" s="48">
        <f t="shared" si="39"/>
      </c>
      <c r="S232" s="47"/>
      <c r="T232" s="413"/>
      <c r="U232" s="10">
        <f>Z231</f>
        <v>3</v>
      </c>
      <c r="V232" s="9" t="s">
        <v>9</v>
      </c>
      <c r="W232" s="9">
        <f>AA231</f>
        <v>0</v>
      </c>
      <c r="X232" s="8" t="s">
        <v>6</v>
      </c>
      <c r="Y232" s="4"/>
      <c r="Z232" s="66"/>
      <c r="AA232" s="62"/>
      <c r="AB232" s="66"/>
      <c r="AC232" s="62"/>
      <c r="AD232" s="61"/>
      <c r="AE232" s="62"/>
      <c r="AF232" s="62"/>
      <c r="AG232" s="61"/>
      <c r="BA232" s="97"/>
      <c r="BB232" s="97"/>
      <c r="BC232" s="97"/>
      <c r="BD232" s="97"/>
      <c r="BE232" s="97"/>
      <c r="BF232" s="97"/>
      <c r="BG232" s="97"/>
      <c r="BH232" s="98"/>
      <c r="BI232" s="98"/>
      <c r="BJ232" s="98"/>
      <c r="BK232" s="98"/>
      <c r="BL232" s="98"/>
      <c r="BM232" s="98"/>
      <c r="BN232" s="98"/>
      <c r="BO232" s="98"/>
      <c r="BP232" s="99"/>
      <c r="BQ232" s="99"/>
      <c r="BR232" s="99"/>
      <c r="BS232" s="94"/>
      <c r="BT232" s="94"/>
      <c r="BU232" s="94"/>
    </row>
    <row r="233" spans="3:73" ht="12" customHeight="1">
      <c r="C233" s="218" t="s">
        <v>163</v>
      </c>
      <c r="D233" s="222" t="s">
        <v>169</v>
      </c>
      <c r="E233" s="31">
        <f>IF(K230="","",K230)</f>
        <v>17</v>
      </c>
      <c r="F233" s="29" t="str">
        <f aca="true" t="shared" si="40" ref="F233:F241">IF(E233="","","-")</f>
        <v>-</v>
      </c>
      <c r="G233" s="28">
        <f>IF(I230="","",I230)</f>
        <v>21</v>
      </c>
      <c r="H233" s="415" t="str">
        <f>IF(L230="","",IF(L230="○","×",IF(L230="×","○")))</f>
        <v>×</v>
      </c>
      <c r="I233" s="520"/>
      <c r="J233" s="521"/>
      <c r="K233" s="521"/>
      <c r="L233" s="522"/>
      <c r="M233" s="38">
        <v>21</v>
      </c>
      <c r="N233" s="29" t="str">
        <f t="shared" si="38"/>
        <v>-</v>
      </c>
      <c r="O233" s="37">
        <v>15</v>
      </c>
      <c r="P233" s="409" t="str">
        <f>IF(M233&lt;&gt;"",IF(M233&gt;O233,IF(M234&gt;O234,"○",IF(M235&gt;O235,"○","×")),IF(M234&gt;O234,IF(M235&gt;O235,"○","×"),"×")),"")</f>
        <v>×</v>
      </c>
      <c r="Q233" s="38">
        <v>21</v>
      </c>
      <c r="R233" s="29" t="str">
        <f t="shared" si="39"/>
        <v>-</v>
      </c>
      <c r="S233" s="37">
        <v>18</v>
      </c>
      <c r="T233" s="412" t="str">
        <f>IF(Q233&lt;&gt;"",IF(Q233&gt;S233,IF(Q234&gt;S234,"○",IF(Q235&gt;S235,"○","×")),IF(Q234&gt;S234,IF(Q235&gt;S235,"○","×"),"×")),"")</f>
        <v>×</v>
      </c>
      <c r="U233" s="460" t="s">
        <v>178</v>
      </c>
      <c r="V233" s="461"/>
      <c r="W233" s="461"/>
      <c r="X233" s="462"/>
      <c r="Y233" s="4"/>
      <c r="Z233" s="59"/>
      <c r="AA233" s="58"/>
      <c r="AB233" s="59"/>
      <c r="AC233" s="58"/>
      <c r="AD233" s="67"/>
      <c r="AE233" s="58"/>
      <c r="AF233" s="58"/>
      <c r="AG233" s="67"/>
      <c r="AR233" s="97"/>
      <c r="AS233" s="97"/>
      <c r="AT233" s="97"/>
      <c r="AU233" s="97"/>
      <c r="AV233" s="97"/>
      <c r="AW233" s="97"/>
      <c r="AX233" s="97"/>
      <c r="BA233" s="97"/>
      <c r="BB233" s="97"/>
      <c r="BC233" s="97"/>
      <c r="BD233" s="97"/>
      <c r="BE233" s="97"/>
      <c r="BF233" s="97"/>
      <c r="BG233" s="97"/>
      <c r="BH233" s="98"/>
      <c r="BI233" s="98"/>
      <c r="BJ233" s="98"/>
      <c r="BK233" s="98"/>
      <c r="BL233" s="98"/>
      <c r="BM233" s="98"/>
      <c r="BN233" s="98"/>
      <c r="BO233" s="98"/>
      <c r="BP233" s="99"/>
      <c r="BQ233" s="99"/>
      <c r="BR233" s="99"/>
      <c r="BS233" s="94"/>
      <c r="BT233" s="94"/>
      <c r="BU233" s="94"/>
    </row>
    <row r="234" spans="3:73" ht="12" customHeight="1">
      <c r="C234" s="218" t="s">
        <v>167</v>
      </c>
      <c r="D234" s="219" t="s">
        <v>169</v>
      </c>
      <c r="E234" s="31">
        <f>IF(K231="","",K231)</f>
        <v>12</v>
      </c>
      <c r="F234" s="29" t="str">
        <f t="shared" si="40"/>
        <v>-</v>
      </c>
      <c r="G234" s="28">
        <f>IF(I231="","",I231)</f>
        <v>21</v>
      </c>
      <c r="H234" s="416" t="str">
        <f>IF(J231="","",J231)</f>
        <v>-</v>
      </c>
      <c r="I234" s="523"/>
      <c r="J234" s="524"/>
      <c r="K234" s="524"/>
      <c r="L234" s="525"/>
      <c r="M234" s="38">
        <v>9</v>
      </c>
      <c r="N234" s="29" t="str">
        <f t="shared" si="38"/>
        <v>-</v>
      </c>
      <c r="O234" s="37">
        <v>21</v>
      </c>
      <c r="P234" s="410"/>
      <c r="Q234" s="38">
        <v>17</v>
      </c>
      <c r="R234" s="29" t="str">
        <f t="shared" si="39"/>
        <v>-</v>
      </c>
      <c r="S234" s="37">
        <v>21</v>
      </c>
      <c r="T234" s="413"/>
      <c r="U234" s="463"/>
      <c r="V234" s="464"/>
      <c r="W234" s="464"/>
      <c r="X234" s="465"/>
      <c r="Y234" s="4"/>
      <c r="Z234" s="66">
        <f>COUNTIF(E233:T235,"○")</f>
        <v>0</v>
      </c>
      <c r="AA234" s="62">
        <f>COUNTIF(E233:T235,"×")</f>
        <v>3</v>
      </c>
      <c r="AB234" s="65">
        <f>(IF((E233&gt;G233),1,0))+(IF((E234&gt;G234),1,0))+(IF((E235&gt;G235),1,0))+(IF((I233&gt;K233),1,0))+(IF((I234&gt;K234),1,0))+(IF((I235&gt;K235),1,0))+(IF((M233&gt;O233),1,0))+(IF((M234&gt;O234),1,0))+(IF((M235&gt;O235),1,0))+(IF((Q233&gt;S233),1,0))+(IF((Q234&gt;S234),1,0))+(IF((Q235&gt;S235),1,0))</f>
        <v>2</v>
      </c>
      <c r="AC234" s="64">
        <f>(IF((E233&lt;G233),1,0))+(IF((E234&lt;G234),1,0))+(IF((E235&lt;G235),1,0))+(IF((I233&lt;K233),1,0))+(IF((I234&lt;K234),1,0))+(IF((I235&lt;K235),1,0))+(IF((M233&lt;O233),1,0))+(IF((M234&lt;O234),1,0))+(IF((M235&lt;O235),1,0))+(IF((Q233&lt;S233),1,0))+(IF((Q234&lt;S234),1,0))+(IF((Q235&lt;S235),1,0))</f>
        <v>6</v>
      </c>
      <c r="AD234" s="63">
        <f>AB234-AC234</f>
        <v>-4</v>
      </c>
      <c r="AE234" s="62">
        <f>SUM(E233:E235,I233:I235,M233:M235,Q233:Q235)</f>
        <v>107</v>
      </c>
      <c r="AF234" s="62">
        <f>SUM(G233:G235,K233:K235,O233:O235,S233:S235)</f>
        <v>159</v>
      </c>
      <c r="AG234" s="61">
        <f>AE234-AF234</f>
        <v>-52</v>
      </c>
      <c r="AR234" s="97"/>
      <c r="AS234" s="96"/>
      <c r="AT234" s="97"/>
      <c r="AU234" s="97"/>
      <c r="AV234" s="97"/>
      <c r="AW234" s="97"/>
      <c r="AX234" s="97"/>
      <c r="BA234" s="97"/>
      <c r="BB234" s="97"/>
      <c r="BC234" s="97"/>
      <c r="BD234" s="97"/>
      <c r="BE234" s="97"/>
      <c r="BF234" s="97"/>
      <c r="BG234" s="97"/>
      <c r="BH234" s="98"/>
      <c r="BI234" s="98"/>
      <c r="BJ234" s="98"/>
      <c r="BK234" s="98"/>
      <c r="BL234" s="98"/>
      <c r="BM234" s="98"/>
      <c r="BN234" s="98"/>
      <c r="BO234" s="98"/>
      <c r="BP234" s="99"/>
      <c r="BQ234" s="99"/>
      <c r="BR234" s="99"/>
      <c r="BS234" s="94"/>
      <c r="BT234" s="94"/>
      <c r="BU234" s="94"/>
    </row>
    <row r="235" spans="3:73" ht="12" customHeight="1">
      <c r="C235" s="220"/>
      <c r="D235" s="223"/>
      <c r="E235" s="51">
        <f>IF(K232="","",K232)</f>
      </c>
      <c r="F235" s="29">
        <f t="shared" si="40"/>
      </c>
      <c r="G235" s="50">
        <f>IF(I232="","",I232)</f>
      </c>
      <c r="H235" s="519">
        <f>IF(J232="","",J232)</f>
      </c>
      <c r="I235" s="526"/>
      <c r="J235" s="527"/>
      <c r="K235" s="527"/>
      <c r="L235" s="528"/>
      <c r="M235" s="49">
        <v>10</v>
      </c>
      <c r="N235" s="29" t="str">
        <f t="shared" si="38"/>
        <v>-</v>
      </c>
      <c r="O235" s="47">
        <v>21</v>
      </c>
      <c r="P235" s="411"/>
      <c r="Q235" s="49">
        <v>0</v>
      </c>
      <c r="R235" s="48" t="str">
        <f t="shared" si="39"/>
        <v>-</v>
      </c>
      <c r="S235" s="47">
        <v>21</v>
      </c>
      <c r="T235" s="414"/>
      <c r="U235" s="10">
        <f>Z234</f>
        <v>0</v>
      </c>
      <c r="V235" s="9" t="s">
        <v>9</v>
      </c>
      <c r="W235" s="9">
        <f>AA234</f>
        <v>3</v>
      </c>
      <c r="X235" s="8" t="s">
        <v>6</v>
      </c>
      <c r="Y235" s="4"/>
      <c r="Z235" s="3"/>
      <c r="AA235" s="2"/>
      <c r="AB235" s="3"/>
      <c r="AC235" s="2"/>
      <c r="AD235" s="1"/>
      <c r="AE235" s="2"/>
      <c r="AF235" s="2"/>
      <c r="AG235" s="1"/>
      <c r="AR235" s="97"/>
      <c r="AS235" s="96"/>
      <c r="AT235" s="97"/>
      <c r="AU235" s="97"/>
      <c r="AV235" s="97"/>
      <c r="AW235" s="97"/>
      <c r="AX235" s="97"/>
      <c r="BA235" s="97"/>
      <c r="BB235" s="97"/>
      <c r="BC235" s="97"/>
      <c r="BD235" s="97"/>
      <c r="BE235" s="97"/>
      <c r="BF235" s="97"/>
      <c r="BG235" s="97"/>
      <c r="BH235" s="98"/>
      <c r="BI235" s="98"/>
      <c r="BJ235" s="98"/>
      <c r="BK235" s="98"/>
      <c r="BL235" s="98"/>
      <c r="BM235" s="98"/>
      <c r="BN235" s="98"/>
      <c r="BO235" s="98"/>
      <c r="BP235" s="99"/>
      <c r="BQ235" s="99"/>
      <c r="BR235" s="99"/>
      <c r="BS235" s="94"/>
      <c r="BT235" s="94"/>
      <c r="BU235" s="94"/>
    </row>
    <row r="236" spans="3:73" ht="12" customHeight="1">
      <c r="C236" s="224" t="s">
        <v>165</v>
      </c>
      <c r="D236" s="219" t="s">
        <v>168</v>
      </c>
      <c r="E236" s="31">
        <f>IF(O230="","",O230)</f>
        <v>12</v>
      </c>
      <c r="F236" s="33" t="str">
        <f t="shared" si="40"/>
        <v>-</v>
      </c>
      <c r="G236" s="28">
        <f>IF(M230="","",M230)</f>
        <v>21</v>
      </c>
      <c r="H236" s="415" t="str">
        <f>IF(P230="","",IF(P230="○","×",IF(P230="×","○")))</f>
        <v>×</v>
      </c>
      <c r="I236" s="30">
        <f>IF(O233="","",O233)</f>
        <v>15</v>
      </c>
      <c r="J236" s="29" t="str">
        <f aca="true" t="shared" si="41" ref="J236:J241">IF(I236="","","-")</f>
        <v>-</v>
      </c>
      <c r="K236" s="28">
        <f>IF(M233="","",M233)</f>
        <v>21</v>
      </c>
      <c r="L236" s="415" t="str">
        <f>IF(P233="","",IF(P233="○","×",IF(P233="×","○")))</f>
        <v>○</v>
      </c>
      <c r="M236" s="520"/>
      <c r="N236" s="521"/>
      <c r="O236" s="521"/>
      <c r="P236" s="522"/>
      <c r="Q236" s="38">
        <v>22</v>
      </c>
      <c r="R236" s="29" t="str">
        <f t="shared" si="39"/>
        <v>-</v>
      </c>
      <c r="S236" s="37">
        <v>20</v>
      </c>
      <c r="T236" s="413" t="str">
        <f>IF(Q236&lt;&gt;"",IF(Q236&gt;S236,IF(Q237&gt;S237,"○",IF(Q238&gt;S238,"○","×")),IF(Q237&gt;S237,IF(Q238&gt;S238,"○","×"),"×")),"")</f>
        <v>×</v>
      </c>
      <c r="U236" s="460" t="s">
        <v>181</v>
      </c>
      <c r="V236" s="461"/>
      <c r="W236" s="461"/>
      <c r="X236" s="462"/>
      <c r="Y236" s="4"/>
      <c r="Z236" s="66"/>
      <c r="AA236" s="62"/>
      <c r="AB236" s="66"/>
      <c r="AC236" s="62"/>
      <c r="AD236" s="61"/>
      <c r="AE236" s="62"/>
      <c r="AF236" s="62"/>
      <c r="AG236" s="61"/>
      <c r="AR236" s="97"/>
      <c r="AS236" s="96"/>
      <c r="AT236" s="97"/>
      <c r="AU236" s="97"/>
      <c r="AV236" s="97"/>
      <c r="AW236" s="97"/>
      <c r="AX236" s="97"/>
      <c r="BA236" s="97"/>
      <c r="BB236" s="97"/>
      <c r="BC236" s="97"/>
      <c r="BD236" s="97"/>
      <c r="BE236" s="97"/>
      <c r="BF236" s="97"/>
      <c r="BG236" s="97"/>
      <c r="BH236" s="98"/>
      <c r="BI236" s="98"/>
      <c r="BJ236" s="98"/>
      <c r="BK236" s="98"/>
      <c r="BL236" s="98"/>
      <c r="BM236" s="98"/>
      <c r="BN236" s="98"/>
      <c r="BO236" s="98"/>
      <c r="BP236" s="99"/>
      <c r="BQ236" s="99"/>
      <c r="BR236" s="99"/>
      <c r="BS236" s="94"/>
      <c r="BT236" s="94"/>
      <c r="BU236" s="94"/>
    </row>
    <row r="237" spans="3:73" ht="12" customHeight="1">
      <c r="C237" s="224" t="s">
        <v>164</v>
      </c>
      <c r="D237" s="219" t="s">
        <v>168</v>
      </c>
      <c r="E237" s="31">
        <f>IF(O231="","",O231)</f>
        <v>15</v>
      </c>
      <c r="F237" s="29" t="str">
        <f t="shared" si="40"/>
        <v>-</v>
      </c>
      <c r="G237" s="28">
        <f>IF(M231="","",M231)</f>
        <v>21</v>
      </c>
      <c r="H237" s="416">
        <f>IF(J234="","",J234)</f>
      </c>
      <c r="I237" s="30">
        <f>IF(O234="","",O234)</f>
        <v>21</v>
      </c>
      <c r="J237" s="29" t="str">
        <f t="shared" si="41"/>
        <v>-</v>
      </c>
      <c r="K237" s="28">
        <f>IF(M234="","",M234)</f>
        <v>9</v>
      </c>
      <c r="L237" s="416" t="str">
        <f>IF(N234="","",N234)</f>
        <v>-</v>
      </c>
      <c r="M237" s="523"/>
      <c r="N237" s="524"/>
      <c r="O237" s="524"/>
      <c r="P237" s="525"/>
      <c r="Q237" s="38">
        <v>12</v>
      </c>
      <c r="R237" s="29" t="str">
        <f t="shared" si="39"/>
        <v>-</v>
      </c>
      <c r="S237" s="37">
        <v>21</v>
      </c>
      <c r="T237" s="413"/>
      <c r="U237" s="463"/>
      <c r="V237" s="464"/>
      <c r="W237" s="464"/>
      <c r="X237" s="465"/>
      <c r="Y237" s="4"/>
      <c r="Z237" s="66">
        <f>COUNTIF(E236:T238,"○")</f>
        <v>1</v>
      </c>
      <c r="AA237" s="62">
        <f>COUNTIF(E236:T238,"×")</f>
        <v>2</v>
      </c>
      <c r="AB237" s="65">
        <f>(IF((E236&gt;G236),1,0))+(IF((E237&gt;G237),1,0))+(IF((E238&gt;G238),1,0))+(IF((I236&gt;K236),1,0))+(IF((I237&gt;K237),1,0))+(IF((I238&gt;K238),1,0))+(IF((M236&gt;O236),1,0))+(IF((M237&gt;O237),1,0))+(IF((M238&gt;O238),1,0))+(IF((Q236&gt;S236),1,0))+(IF((Q237&gt;S237),1,0))+(IF((Q238&gt;S238),1,0))</f>
        <v>3</v>
      </c>
      <c r="AC237" s="64">
        <f>(IF((E236&lt;G236),1,0))+(IF((E237&lt;G237),1,0))+(IF((E238&lt;G238),1,0))+(IF((I236&lt;K236),1,0))+(IF((I237&lt;K237),1,0))+(IF((I238&lt;K238),1,0))+(IF((M236&lt;O236),1,0))+(IF((M237&lt;O237),1,0))+(IF((M238&lt;O238),1,0))+(IF((Q236&lt;S236),1,0))+(IF((Q237&lt;S237),1,0))+(IF((Q238&lt;S238),1,0))</f>
        <v>5</v>
      </c>
      <c r="AD237" s="63">
        <f>AB237-AC237</f>
        <v>-2</v>
      </c>
      <c r="AE237" s="62">
        <f>SUM(E236:E238,I236:I238,M236:M238,Q236:Q238)</f>
        <v>134</v>
      </c>
      <c r="AF237" s="62">
        <f>SUM(G236:G238,K236:K238,O236:O238,S236:S238)</f>
        <v>144</v>
      </c>
      <c r="AG237" s="61">
        <f>AE237-AF237</f>
        <v>-10</v>
      </c>
      <c r="AQ237" s="97"/>
      <c r="AR237" s="97"/>
      <c r="AS237" s="96"/>
      <c r="AT237" s="97"/>
      <c r="AU237" s="97"/>
      <c r="AV237" s="97"/>
      <c r="AW237" s="97"/>
      <c r="AX237" s="97"/>
      <c r="BA237" s="97"/>
      <c r="BB237" s="97"/>
      <c r="BC237" s="97"/>
      <c r="BD237" s="97"/>
      <c r="BE237" s="97"/>
      <c r="BF237" s="97"/>
      <c r="BG237" s="97"/>
      <c r="BH237" s="98"/>
      <c r="BI237" s="98"/>
      <c r="BJ237" s="98"/>
      <c r="BK237" s="98"/>
      <c r="BL237" s="98"/>
      <c r="BM237" s="98"/>
      <c r="BN237" s="98"/>
      <c r="BO237" s="98"/>
      <c r="BP237" s="99"/>
      <c r="BQ237" s="99"/>
      <c r="BR237" s="99"/>
      <c r="BS237" s="94"/>
      <c r="BT237" s="94"/>
      <c r="BU237" s="94"/>
    </row>
    <row r="238" spans="3:73" ht="12" customHeight="1">
      <c r="C238" s="220"/>
      <c r="D238" s="221"/>
      <c r="E238" s="51">
        <f>IF(O232="","",O232)</f>
      </c>
      <c r="F238" s="48">
        <f t="shared" si="40"/>
      </c>
      <c r="G238" s="50">
        <f>IF(M232="","",M232)</f>
      </c>
      <c r="H238" s="519">
        <f>IF(J235="","",J235)</f>
      </c>
      <c r="I238" s="68">
        <f>IF(O235="","",O235)</f>
        <v>21</v>
      </c>
      <c r="J238" s="29" t="str">
        <f t="shared" si="41"/>
        <v>-</v>
      </c>
      <c r="K238" s="50">
        <f>IF(M235="","",M235)</f>
        <v>10</v>
      </c>
      <c r="L238" s="519" t="str">
        <f>IF(N235="","",N235)</f>
        <v>-</v>
      </c>
      <c r="M238" s="526"/>
      <c r="N238" s="527"/>
      <c r="O238" s="527"/>
      <c r="P238" s="528"/>
      <c r="Q238" s="49">
        <v>16</v>
      </c>
      <c r="R238" s="29" t="str">
        <f t="shared" si="39"/>
        <v>-</v>
      </c>
      <c r="S238" s="47">
        <v>21</v>
      </c>
      <c r="T238" s="414"/>
      <c r="U238" s="10">
        <f>Z237</f>
        <v>1</v>
      </c>
      <c r="V238" s="9" t="s">
        <v>9</v>
      </c>
      <c r="W238" s="9">
        <f>AA237</f>
        <v>2</v>
      </c>
      <c r="X238" s="8" t="s">
        <v>6</v>
      </c>
      <c r="Y238" s="4"/>
      <c r="Z238" s="66"/>
      <c r="AA238" s="62"/>
      <c r="AB238" s="66"/>
      <c r="AC238" s="62"/>
      <c r="AD238" s="61"/>
      <c r="AE238" s="62"/>
      <c r="AF238" s="62"/>
      <c r="AG238" s="61"/>
      <c r="AR238" s="97"/>
      <c r="AS238" s="96"/>
      <c r="AT238" s="97"/>
      <c r="AU238" s="97"/>
      <c r="AV238" s="97"/>
      <c r="AW238" s="97"/>
      <c r="AX238" s="97"/>
      <c r="AY238" s="98"/>
      <c r="AZ238" s="98"/>
      <c r="BA238" s="97"/>
      <c r="BB238" s="97"/>
      <c r="BC238" s="97"/>
      <c r="BD238" s="97"/>
      <c r="BE238" s="97"/>
      <c r="BF238" s="97"/>
      <c r="BG238" s="97"/>
      <c r="BH238" s="98"/>
      <c r="BI238" s="98"/>
      <c r="BJ238" s="98"/>
      <c r="BK238" s="98"/>
      <c r="BL238" s="98"/>
      <c r="BM238" s="98"/>
      <c r="BN238" s="98"/>
      <c r="BO238" s="98"/>
      <c r="BP238" s="99"/>
      <c r="BQ238" s="99"/>
      <c r="BR238" s="99"/>
      <c r="BS238" s="94"/>
      <c r="BT238" s="94"/>
      <c r="BU238" s="94"/>
    </row>
    <row r="239" spans="3:73" ht="12" customHeight="1">
      <c r="C239" s="225" t="s">
        <v>166</v>
      </c>
      <c r="D239" s="222" t="s">
        <v>168</v>
      </c>
      <c r="E239" s="31">
        <f>IF(S230="","",S230)</f>
        <v>7</v>
      </c>
      <c r="F239" s="29" t="str">
        <f t="shared" si="40"/>
        <v>-</v>
      </c>
      <c r="G239" s="28">
        <f>IF(Q230="","",Q230)</f>
        <v>21</v>
      </c>
      <c r="H239" s="415" t="str">
        <f>IF(T230="","",IF(T230="○","×",IF(T230="×","○")))</f>
        <v>×</v>
      </c>
      <c r="I239" s="30">
        <f>IF(S233="","",S233)</f>
        <v>18</v>
      </c>
      <c r="J239" s="33" t="str">
        <f t="shared" si="41"/>
        <v>-</v>
      </c>
      <c r="K239" s="28">
        <f>IF(Q233="","",Q233)</f>
        <v>21</v>
      </c>
      <c r="L239" s="415" t="str">
        <f>IF(T233="","",IF(T233="○","×",IF(T233="×","○")))</f>
        <v>○</v>
      </c>
      <c r="M239" s="34">
        <f>IF(S236="","",S236)</f>
        <v>20</v>
      </c>
      <c r="N239" s="29" t="str">
        <f>IF(M239="","","-")</f>
        <v>-</v>
      </c>
      <c r="O239" s="32">
        <f>IF(Q236="","",Q236)</f>
        <v>22</v>
      </c>
      <c r="P239" s="415" t="str">
        <f>IF(T236="","",IF(T236="○","×",IF(T236="×","○")))</f>
        <v>○</v>
      </c>
      <c r="Q239" s="520"/>
      <c r="R239" s="521"/>
      <c r="S239" s="521"/>
      <c r="T239" s="529"/>
      <c r="U239" s="460" t="s">
        <v>180</v>
      </c>
      <c r="V239" s="461"/>
      <c r="W239" s="461"/>
      <c r="X239" s="462"/>
      <c r="Y239" s="4"/>
      <c r="Z239" s="59"/>
      <c r="AA239" s="58"/>
      <c r="AB239" s="59"/>
      <c r="AC239" s="58"/>
      <c r="AD239" s="67"/>
      <c r="AE239" s="58"/>
      <c r="AF239" s="58"/>
      <c r="AG239" s="67"/>
      <c r="AR239" s="97"/>
      <c r="AS239" s="96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8"/>
      <c r="BI239" s="98"/>
      <c r="BJ239" s="98"/>
      <c r="BK239" s="98"/>
      <c r="BL239" s="98"/>
      <c r="BM239" s="98"/>
      <c r="BN239" s="98"/>
      <c r="BO239" s="98"/>
      <c r="BP239" s="99"/>
      <c r="BQ239" s="99"/>
      <c r="BR239" s="99"/>
      <c r="BS239" s="94"/>
      <c r="BT239" s="94"/>
      <c r="BU239" s="94"/>
    </row>
    <row r="240" spans="3:73" ht="12" customHeight="1">
      <c r="C240" s="224" t="s">
        <v>32</v>
      </c>
      <c r="D240" s="219" t="s">
        <v>29</v>
      </c>
      <c r="E240" s="31">
        <f>IF(S231="","",S231)</f>
        <v>13</v>
      </c>
      <c r="F240" s="29" t="str">
        <f t="shared" si="40"/>
        <v>-</v>
      </c>
      <c r="G240" s="28">
        <f>IF(Q231="","",Q231)</f>
        <v>21</v>
      </c>
      <c r="H240" s="416" t="str">
        <f>IF(J237="","",J237)</f>
        <v>-</v>
      </c>
      <c r="I240" s="30">
        <f>IF(S234="","",S234)</f>
        <v>21</v>
      </c>
      <c r="J240" s="29" t="str">
        <f t="shared" si="41"/>
        <v>-</v>
      </c>
      <c r="K240" s="28">
        <f>IF(Q234="","",Q234)</f>
        <v>17</v>
      </c>
      <c r="L240" s="416">
        <f>IF(N237="","",N237)</f>
      </c>
      <c r="M240" s="30">
        <f>IF(S237="","",S237)</f>
        <v>21</v>
      </c>
      <c r="N240" s="29" t="str">
        <f>IF(M240="","","-")</f>
        <v>-</v>
      </c>
      <c r="O240" s="28">
        <f>IF(Q237="","",Q237)</f>
        <v>12</v>
      </c>
      <c r="P240" s="416" t="str">
        <f>IF(R237="","",R237)</f>
        <v>-</v>
      </c>
      <c r="Q240" s="523"/>
      <c r="R240" s="524"/>
      <c r="S240" s="524"/>
      <c r="T240" s="530"/>
      <c r="U240" s="463"/>
      <c r="V240" s="464"/>
      <c r="W240" s="464"/>
      <c r="X240" s="465"/>
      <c r="Y240" s="4"/>
      <c r="Z240" s="66">
        <f>COUNTIF(E239:T241,"○")</f>
        <v>2</v>
      </c>
      <c r="AA240" s="62">
        <f>COUNTIF(E239:T241,"×")</f>
        <v>1</v>
      </c>
      <c r="AB240" s="65">
        <f>(IF((E239&gt;G239),1,0))+(IF((E240&gt;G240),1,0))+(IF((E241&gt;G241),1,0))+(IF((I239&gt;K239),1,0))+(IF((I240&gt;K240),1,0))+(IF((I241&gt;K241),1,0))+(IF((M239&gt;O239),1,0))+(IF((M240&gt;O240),1,0))+(IF((M241&gt;O241),1,0))+(IF((Q239&gt;S239),1,0))+(IF((Q240&gt;S240),1,0))+(IF((Q241&gt;S241),1,0))</f>
        <v>4</v>
      </c>
      <c r="AC240" s="64">
        <f>(IF((E239&lt;G239),1,0))+(IF((E240&lt;G240),1,0))+(IF((E241&lt;G241),1,0))+(IF((I239&lt;K239),1,0))+(IF((I240&lt;K240),1,0))+(IF((I241&lt;K241),1,0))+(IF((M239&lt;O239),1,0))+(IF((M240&lt;O240),1,0))+(IF((M241&lt;O241),1,0))+(IF((Q239&lt;S239),1,0))+(IF((Q240&lt;S240),1,0))+(IF((Q241&lt;S241),1,0))</f>
        <v>4</v>
      </c>
      <c r="AD240" s="63">
        <f>AB240-AC240</f>
        <v>0</v>
      </c>
      <c r="AE240" s="62">
        <f>SUM(E239:E241,I239:I241,M239:M241,Q239:Q241)</f>
        <v>142</v>
      </c>
      <c r="AF240" s="62">
        <f>SUM(G239:G241,K239:K241,O239:O241,S239:S241)</f>
        <v>130</v>
      </c>
      <c r="AG240" s="61">
        <f>AE240-AF240</f>
        <v>12</v>
      </c>
      <c r="AR240" s="97"/>
      <c r="AS240" s="96"/>
      <c r="AT240" s="97"/>
      <c r="AU240" s="97"/>
      <c r="AV240" s="97"/>
      <c r="AW240" s="97"/>
      <c r="AX240" s="97"/>
      <c r="AY240" s="97"/>
      <c r="AZ240" s="97"/>
      <c r="BA240" s="98"/>
      <c r="BB240" s="98"/>
      <c r="BC240" s="98"/>
      <c r="BD240" s="99"/>
      <c r="BE240" s="99"/>
      <c r="BF240" s="99"/>
      <c r="BG240" s="99"/>
      <c r="BO240" s="106"/>
      <c r="BP240" s="106"/>
      <c r="BQ240" s="106"/>
      <c r="BR240" s="153"/>
      <c r="BS240" s="94"/>
      <c r="BT240" s="94"/>
      <c r="BU240" s="94"/>
    </row>
    <row r="241" spans="3:73" ht="12" customHeight="1" thickBot="1">
      <c r="C241" s="226"/>
      <c r="D241" s="227"/>
      <c r="E241" s="21">
        <f>IF(S232="","",S232)</f>
      </c>
      <c r="F241" s="19">
        <f t="shared" si="40"/>
      </c>
      <c r="G241" s="18">
        <f>IF(Q232="","",Q232)</f>
      </c>
      <c r="H241" s="417" t="str">
        <f>IF(J238="","",J238)</f>
        <v>-</v>
      </c>
      <c r="I241" s="20">
        <f>IF(S235="","",S235)</f>
        <v>21</v>
      </c>
      <c r="J241" s="19" t="str">
        <f t="shared" si="41"/>
        <v>-</v>
      </c>
      <c r="K241" s="18">
        <f>IF(Q235="","",Q235)</f>
        <v>0</v>
      </c>
      <c r="L241" s="417">
        <f>IF(N238="","",N238)</f>
      </c>
      <c r="M241" s="20">
        <f>IF(S238="","",S238)</f>
        <v>21</v>
      </c>
      <c r="N241" s="19" t="str">
        <f>IF(M241="","","-")</f>
        <v>-</v>
      </c>
      <c r="O241" s="18">
        <f>IF(Q238="","",Q238)</f>
        <v>16</v>
      </c>
      <c r="P241" s="417" t="str">
        <f>IF(R238="","",R238)</f>
        <v>-</v>
      </c>
      <c r="Q241" s="531"/>
      <c r="R241" s="532"/>
      <c r="S241" s="532"/>
      <c r="T241" s="533"/>
      <c r="U241" s="7">
        <f>Z240</f>
        <v>2</v>
      </c>
      <c r="V241" s="6" t="s">
        <v>9</v>
      </c>
      <c r="W241" s="6">
        <f>AA240</f>
        <v>1</v>
      </c>
      <c r="X241" s="5" t="s">
        <v>6</v>
      </c>
      <c r="Y241" s="4"/>
      <c r="Z241" s="3"/>
      <c r="AA241" s="2"/>
      <c r="AB241" s="3"/>
      <c r="AC241" s="2"/>
      <c r="AD241" s="1"/>
      <c r="AE241" s="2"/>
      <c r="AF241" s="2"/>
      <c r="AG241" s="1"/>
      <c r="AR241" s="97"/>
      <c r="AS241" s="96"/>
      <c r="AT241" s="97"/>
      <c r="AU241" s="97"/>
      <c r="AV241" s="97"/>
      <c r="AW241" s="97"/>
      <c r="AX241" s="97"/>
      <c r="AY241" s="97"/>
      <c r="AZ241" s="97"/>
      <c r="BA241" s="98"/>
      <c r="BB241" s="98"/>
      <c r="BC241" s="98"/>
      <c r="BD241" s="99"/>
      <c r="BE241" s="99"/>
      <c r="BF241" s="99"/>
      <c r="BG241" s="99"/>
      <c r="BO241" s="106"/>
      <c r="BP241" s="106"/>
      <c r="BQ241" s="106"/>
      <c r="BR241" s="153"/>
      <c r="BS241" s="94"/>
      <c r="BT241" s="94"/>
      <c r="BU241" s="94"/>
    </row>
    <row r="242" spans="3:67" s="162" customFormat="1" ht="12" customHeight="1">
      <c r="C242" s="189"/>
      <c r="D242" s="189"/>
      <c r="E242" s="189"/>
      <c r="F242" s="189"/>
      <c r="G242" s="171"/>
      <c r="H242" s="171"/>
      <c r="I242" s="171"/>
      <c r="J242" s="172"/>
      <c r="K242" s="172"/>
      <c r="L242" s="172"/>
      <c r="M242" s="172"/>
      <c r="N242" s="172"/>
      <c r="O242" s="172"/>
      <c r="P242" s="172"/>
      <c r="Q242" s="172"/>
      <c r="R242" s="172"/>
      <c r="S242" s="173"/>
      <c r="T242" s="173"/>
      <c r="U242" s="174"/>
      <c r="Z242" s="164"/>
      <c r="AA242" s="164"/>
      <c r="AB242" s="164"/>
      <c r="AC242" s="164"/>
      <c r="AD242" s="164"/>
      <c r="AE242" s="164"/>
      <c r="AF242" s="164"/>
      <c r="BI242" s="164"/>
      <c r="BJ242" s="164"/>
      <c r="BK242" s="164"/>
      <c r="BL242" s="164"/>
      <c r="BM242" s="164"/>
      <c r="BN242" s="164"/>
      <c r="BO242" s="164"/>
    </row>
    <row r="243" spans="3:66" s="162" customFormat="1" ht="12" customHeight="1">
      <c r="C243" s="163"/>
      <c r="D243" s="163"/>
      <c r="E243" s="163"/>
      <c r="F243" s="163"/>
      <c r="G243" s="163"/>
      <c r="H243" s="163"/>
      <c r="I243" s="163"/>
      <c r="J243" s="163"/>
      <c r="K243" s="506" t="s">
        <v>62</v>
      </c>
      <c r="L243" s="506"/>
      <c r="M243" s="506"/>
      <c r="N243" s="506"/>
      <c r="O243" s="506"/>
      <c r="P243" s="506"/>
      <c r="Q243" s="506"/>
      <c r="R243" s="506"/>
      <c r="S243" s="506"/>
      <c r="T243" s="506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R243" s="156"/>
      <c r="AS243" s="97"/>
      <c r="AT243" s="96"/>
      <c r="AU243" s="97"/>
      <c r="AV243" s="97"/>
      <c r="AW243" s="97"/>
      <c r="AX243" s="97"/>
      <c r="AY243" s="97"/>
      <c r="BH243" s="164"/>
      <c r="BI243" s="164"/>
      <c r="BJ243" s="164"/>
      <c r="BK243" s="164"/>
      <c r="BL243" s="164"/>
      <c r="BM243" s="164"/>
      <c r="BN243" s="164"/>
    </row>
    <row r="244" spans="3:66" s="162" customFormat="1" ht="15.75" customHeight="1">
      <c r="C244" s="508" t="s">
        <v>33</v>
      </c>
      <c r="D244" s="508"/>
      <c r="E244" s="508"/>
      <c r="F244" s="508"/>
      <c r="G244" s="508"/>
      <c r="H244" s="508"/>
      <c r="I244" s="165"/>
      <c r="J244" s="165"/>
      <c r="K244" s="507"/>
      <c r="L244" s="507"/>
      <c r="M244" s="507"/>
      <c r="N244" s="507"/>
      <c r="O244" s="507"/>
      <c r="P244" s="507"/>
      <c r="Q244" s="507"/>
      <c r="R244" s="507"/>
      <c r="S244" s="507"/>
      <c r="T244" s="507"/>
      <c r="U244" s="166"/>
      <c r="V244" s="167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R244" s="156"/>
      <c r="AS244" s="97"/>
      <c r="AT244" s="96"/>
      <c r="AU244" s="97"/>
      <c r="AV244" s="97"/>
      <c r="AW244" s="97"/>
      <c r="AX244" s="97"/>
      <c r="AY244" s="97"/>
      <c r="BH244" s="164"/>
      <c r="BI244" s="164"/>
      <c r="BJ244" s="164"/>
      <c r="BK244" s="164"/>
      <c r="BL244" s="164"/>
      <c r="BM244" s="164"/>
      <c r="BN244" s="164"/>
    </row>
    <row r="245" spans="3:66" s="162" customFormat="1" ht="15.75" customHeight="1">
      <c r="C245" s="508"/>
      <c r="D245" s="508"/>
      <c r="E245" s="508"/>
      <c r="F245" s="508"/>
      <c r="G245" s="508"/>
      <c r="H245" s="508"/>
      <c r="I245" s="168"/>
      <c r="J245" s="169"/>
      <c r="K245" s="509" t="s">
        <v>135</v>
      </c>
      <c r="L245" s="510"/>
      <c r="M245" s="510"/>
      <c r="N245" s="510"/>
      <c r="O245" s="510"/>
      <c r="P245" s="511" t="s">
        <v>136</v>
      </c>
      <c r="Q245" s="511"/>
      <c r="R245" s="511"/>
      <c r="S245" s="511"/>
      <c r="T245" s="512"/>
      <c r="U245" s="513" t="s">
        <v>161</v>
      </c>
      <c r="V245" s="514"/>
      <c r="W245" s="514"/>
      <c r="X245" s="514"/>
      <c r="Y245" s="514"/>
      <c r="Z245" s="514"/>
      <c r="AA245" s="514"/>
      <c r="AB245" s="514"/>
      <c r="AC245" s="514"/>
      <c r="AD245" s="514"/>
      <c r="AE245" s="514"/>
      <c r="AF245" s="514"/>
      <c r="AG245" s="514"/>
      <c r="AH245" s="514"/>
      <c r="AI245" s="514"/>
      <c r="AJ245" s="514"/>
      <c r="AK245" s="514"/>
      <c r="AL245" s="514"/>
      <c r="AM245" s="514"/>
      <c r="AN245" s="514"/>
      <c r="AO245" s="170"/>
      <c r="AP245" s="170"/>
      <c r="AQ245" s="170"/>
      <c r="AR245" s="156"/>
      <c r="AS245" s="97"/>
      <c r="AT245" s="96"/>
      <c r="AU245" s="97"/>
      <c r="AV245" s="97"/>
      <c r="AW245" s="97"/>
      <c r="AX245" s="97"/>
      <c r="AY245" s="97"/>
      <c r="BH245" s="164"/>
      <c r="BI245" s="164"/>
      <c r="BJ245" s="164"/>
      <c r="BK245" s="164"/>
      <c r="BL245" s="164"/>
      <c r="BM245" s="164"/>
      <c r="BN245" s="164"/>
    </row>
    <row r="246" spans="3:68" s="162" customFormat="1" ht="15.75" customHeight="1">
      <c r="C246" s="508"/>
      <c r="D246" s="508"/>
      <c r="E246" s="508"/>
      <c r="F246" s="508"/>
      <c r="G246" s="508"/>
      <c r="H246" s="508"/>
      <c r="I246" s="168"/>
      <c r="J246" s="169"/>
      <c r="K246" s="515" t="s">
        <v>137</v>
      </c>
      <c r="L246" s="516"/>
      <c r="M246" s="516"/>
      <c r="N246" s="516"/>
      <c r="O246" s="516"/>
      <c r="P246" s="517" t="s">
        <v>136</v>
      </c>
      <c r="Q246" s="517"/>
      <c r="R246" s="517"/>
      <c r="S246" s="517"/>
      <c r="T246" s="518"/>
      <c r="U246" s="513"/>
      <c r="V246" s="514"/>
      <c r="W246" s="514"/>
      <c r="X246" s="514"/>
      <c r="Y246" s="514"/>
      <c r="Z246" s="514"/>
      <c r="AA246" s="514"/>
      <c r="AB246" s="514"/>
      <c r="AC246" s="514"/>
      <c r="AD246" s="514"/>
      <c r="AE246" s="514"/>
      <c r="AF246" s="514"/>
      <c r="AG246" s="514"/>
      <c r="AH246" s="514"/>
      <c r="AI246" s="514"/>
      <c r="AJ246" s="514"/>
      <c r="AK246" s="514"/>
      <c r="AL246" s="514"/>
      <c r="AM246" s="514"/>
      <c r="AN246" s="514"/>
      <c r="AO246" s="170"/>
      <c r="AP246" s="170"/>
      <c r="AQ246" s="170"/>
      <c r="AR246" s="156"/>
      <c r="AS246" s="97"/>
      <c r="AT246" s="96"/>
      <c r="AU246" s="97"/>
      <c r="AV246" s="97"/>
      <c r="AW246" s="97"/>
      <c r="AX246" s="97"/>
      <c r="AY246" s="97"/>
      <c r="BJ246" s="164"/>
      <c r="BK246" s="164"/>
      <c r="BL246" s="164"/>
      <c r="BM246" s="164"/>
      <c r="BN246" s="164"/>
      <c r="BO246" s="164"/>
      <c r="BP246" s="164"/>
    </row>
    <row r="247" spans="3:68" s="162" customFormat="1" ht="9.75" customHeight="1">
      <c r="C247" s="194"/>
      <c r="D247" s="194"/>
      <c r="E247" s="194"/>
      <c r="F247" s="194"/>
      <c r="G247" s="189"/>
      <c r="H247" s="171"/>
      <c r="I247" s="171"/>
      <c r="J247" s="171"/>
      <c r="K247" s="172"/>
      <c r="L247" s="172"/>
      <c r="M247" s="172"/>
      <c r="N247" s="172"/>
      <c r="O247" s="172"/>
      <c r="P247" s="172"/>
      <c r="Q247" s="172"/>
      <c r="R247" s="172"/>
      <c r="S247" s="172"/>
      <c r="T247" s="173"/>
      <c r="U247" s="173"/>
      <c r="V247" s="174"/>
      <c r="AA247" s="164"/>
      <c r="AB247" s="164"/>
      <c r="AC247" s="164"/>
      <c r="AD247" s="164"/>
      <c r="AE247" s="164"/>
      <c r="AF247" s="164"/>
      <c r="AG247" s="164"/>
      <c r="AR247" s="156"/>
      <c r="AS247" s="97"/>
      <c r="AT247" s="96"/>
      <c r="AU247" s="97"/>
      <c r="AV247" s="97"/>
      <c r="AW247" s="97"/>
      <c r="AX247" s="97"/>
      <c r="AY247" s="97"/>
      <c r="BJ247" s="164"/>
      <c r="BK247" s="164"/>
      <c r="BL247" s="164"/>
      <c r="BM247" s="164"/>
      <c r="BN247" s="164"/>
      <c r="BO247" s="164"/>
      <c r="BP247" s="164"/>
    </row>
    <row r="248" spans="4:73" ht="9.75" customHeight="1">
      <c r="D248" s="177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87"/>
      <c r="AD248" s="187"/>
      <c r="AE248" s="187"/>
      <c r="AF248" s="187"/>
      <c r="AG248" s="132"/>
      <c r="AH248" s="120"/>
      <c r="AI248" s="120"/>
      <c r="AJ248" s="120"/>
      <c r="AK248" s="120"/>
      <c r="AL248" s="120"/>
      <c r="AM248" s="120"/>
      <c r="AN248" s="120"/>
      <c r="AO248" s="120"/>
      <c r="AY248" s="97"/>
      <c r="AZ248" s="97"/>
      <c r="BA248" s="98"/>
      <c r="BB248" s="98"/>
      <c r="BC248" s="98"/>
      <c r="BD248" s="99"/>
      <c r="BE248" s="99"/>
      <c r="BF248" s="99"/>
      <c r="BG248" s="99"/>
      <c r="BO248" s="106"/>
      <c r="BP248" s="94"/>
      <c r="BQ248" s="94"/>
      <c r="BR248" s="94"/>
      <c r="BS248" s="99"/>
      <c r="BT248" s="94"/>
      <c r="BU248" s="94"/>
    </row>
    <row r="249" spans="3:73" ht="12" customHeight="1">
      <c r="C249" s="497" t="s">
        <v>132</v>
      </c>
      <c r="D249" s="497"/>
      <c r="E249" s="497"/>
      <c r="F249" s="497"/>
      <c r="G249" s="497"/>
      <c r="H249" s="497"/>
      <c r="I249" s="190"/>
      <c r="J249" s="134"/>
      <c r="K249" s="498" t="s">
        <v>138</v>
      </c>
      <c r="L249" s="498"/>
      <c r="M249" s="498"/>
      <c r="N249" s="498"/>
      <c r="O249" s="498"/>
      <c r="P249" s="498"/>
      <c r="Q249" s="498"/>
      <c r="R249" s="498"/>
      <c r="S249" s="498"/>
      <c r="T249" s="498"/>
      <c r="U249" s="135"/>
      <c r="V249" s="500" t="s">
        <v>139</v>
      </c>
      <c r="W249" s="500"/>
      <c r="X249" s="500"/>
      <c r="Y249" s="500"/>
      <c r="Z249" s="500"/>
      <c r="AA249" s="500"/>
      <c r="AB249" s="500"/>
      <c r="AC249" s="500"/>
      <c r="AD249" s="500"/>
      <c r="AE249" s="500"/>
      <c r="AY249" s="97"/>
      <c r="AZ249" s="97"/>
      <c r="BO249" s="94"/>
      <c r="BP249" s="94"/>
      <c r="BQ249" s="94"/>
      <c r="BR249" s="94"/>
      <c r="BS249" s="99"/>
      <c r="BT249" s="94"/>
      <c r="BU249" s="94"/>
    </row>
    <row r="250" spans="3:73" ht="12" customHeight="1">
      <c r="C250" s="497"/>
      <c r="D250" s="497"/>
      <c r="E250" s="497"/>
      <c r="F250" s="497"/>
      <c r="G250" s="497"/>
      <c r="H250" s="497"/>
      <c r="I250" s="190"/>
      <c r="J250" s="134"/>
      <c r="K250" s="499"/>
      <c r="L250" s="499"/>
      <c r="M250" s="499"/>
      <c r="N250" s="499"/>
      <c r="O250" s="499"/>
      <c r="P250" s="499"/>
      <c r="Q250" s="499"/>
      <c r="R250" s="499"/>
      <c r="S250" s="499"/>
      <c r="T250" s="499"/>
      <c r="U250" s="136"/>
      <c r="V250" s="501"/>
      <c r="W250" s="501"/>
      <c r="X250" s="501"/>
      <c r="Y250" s="501"/>
      <c r="Z250" s="501"/>
      <c r="AA250" s="501"/>
      <c r="AB250" s="501"/>
      <c r="AC250" s="501"/>
      <c r="AD250" s="501"/>
      <c r="AE250" s="501"/>
      <c r="BO250" s="94"/>
      <c r="BP250" s="94"/>
      <c r="BQ250" s="94"/>
      <c r="BR250" s="94"/>
      <c r="BS250" s="99"/>
      <c r="BT250" s="94"/>
      <c r="BU250" s="94"/>
    </row>
    <row r="251" spans="3:73" ht="15.75" customHeight="1">
      <c r="C251" s="497"/>
      <c r="D251" s="497"/>
      <c r="E251" s="497"/>
      <c r="F251" s="497"/>
      <c r="G251" s="497"/>
      <c r="H251" s="497"/>
      <c r="I251" s="176"/>
      <c r="J251" s="176"/>
      <c r="K251" s="502" t="s">
        <v>184</v>
      </c>
      <c r="L251" s="503"/>
      <c r="M251" s="503"/>
      <c r="N251" s="503"/>
      <c r="O251" s="503"/>
      <c r="P251" s="504" t="s">
        <v>185</v>
      </c>
      <c r="Q251" s="504"/>
      <c r="R251" s="504"/>
      <c r="S251" s="504"/>
      <c r="T251" s="505"/>
      <c r="U251" s="97"/>
      <c r="V251" s="502" t="s">
        <v>186</v>
      </c>
      <c r="W251" s="503"/>
      <c r="X251" s="503"/>
      <c r="Y251" s="503"/>
      <c r="Z251" s="503"/>
      <c r="AA251" s="504" t="s">
        <v>130</v>
      </c>
      <c r="AB251" s="504"/>
      <c r="AC251" s="504"/>
      <c r="AD251" s="504"/>
      <c r="AE251" s="505"/>
      <c r="AT251" s="98"/>
      <c r="AU251" s="98"/>
      <c r="AV251" s="98"/>
      <c r="AW251" s="98"/>
      <c r="AX251" s="98"/>
      <c r="BO251" s="94"/>
      <c r="BP251" s="94"/>
      <c r="BQ251" s="94"/>
      <c r="BR251" s="94"/>
      <c r="BS251" s="99"/>
      <c r="BT251" s="94"/>
      <c r="BU251" s="94"/>
    </row>
    <row r="252" spans="3:73" ht="15.75" customHeight="1">
      <c r="C252" s="144" t="s">
        <v>89</v>
      </c>
      <c r="D252" s="144"/>
      <c r="E252" s="176"/>
      <c r="F252" s="176"/>
      <c r="G252" s="176"/>
      <c r="H252" s="176"/>
      <c r="I252" s="176"/>
      <c r="J252" s="176"/>
      <c r="K252" s="405" t="s">
        <v>187</v>
      </c>
      <c r="L252" s="406"/>
      <c r="M252" s="406"/>
      <c r="N252" s="406"/>
      <c r="O252" s="406"/>
      <c r="P252" s="469" t="s">
        <v>224</v>
      </c>
      <c r="Q252" s="469"/>
      <c r="R252" s="469"/>
      <c r="S252" s="469"/>
      <c r="T252" s="470"/>
      <c r="U252" s="97"/>
      <c r="V252" s="405" t="s">
        <v>188</v>
      </c>
      <c r="W252" s="406"/>
      <c r="X252" s="406"/>
      <c r="Y252" s="406"/>
      <c r="Z252" s="406"/>
      <c r="AA252" s="485" t="s">
        <v>225</v>
      </c>
      <c r="AB252" s="485"/>
      <c r="AC252" s="485"/>
      <c r="AD252" s="485"/>
      <c r="AE252" s="486"/>
      <c r="AF252" s="105"/>
      <c r="AG252" s="105"/>
      <c r="AH252" s="105"/>
      <c r="AI252" s="106"/>
      <c r="AJ252" s="106"/>
      <c r="AK252" s="106"/>
      <c r="AT252" s="97"/>
      <c r="AU252" s="97"/>
      <c r="AV252" s="97"/>
      <c r="AW252" s="97"/>
      <c r="AX252" s="97"/>
      <c r="BL252" s="99"/>
      <c r="BO252" s="94"/>
      <c r="BP252" s="94"/>
      <c r="BQ252" s="94"/>
      <c r="BR252" s="94"/>
      <c r="BS252" s="94"/>
      <c r="BT252" s="94"/>
      <c r="BU252" s="94"/>
    </row>
    <row r="253" spans="3:73" ht="1.5" customHeight="1" thickBot="1">
      <c r="C253" s="180"/>
      <c r="D253" s="180"/>
      <c r="E253" s="180"/>
      <c r="F253" s="180"/>
      <c r="G253" s="180"/>
      <c r="H253" s="180"/>
      <c r="I253" s="180"/>
      <c r="J253" s="180"/>
      <c r="K253" s="137"/>
      <c r="L253" s="137"/>
      <c r="M253" s="137"/>
      <c r="N253" s="137"/>
      <c r="O253" s="137"/>
      <c r="P253" s="137"/>
      <c r="Q253" s="138"/>
      <c r="R253" s="138"/>
      <c r="S253" s="138"/>
      <c r="T253" s="138"/>
      <c r="U253" s="101"/>
      <c r="V253" s="139"/>
      <c r="W253" s="139"/>
      <c r="X253" s="101"/>
      <c r="Y253" s="101"/>
      <c r="Z253" s="101"/>
      <c r="AA253" s="101"/>
      <c r="AB253" s="101"/>
      <c r="AC253" s="101"/>
      <c r="AD253" s="104"/>
      <c r="AE253" s="105"/>
      <c r="AF253" s="105"/>
      <c r="AG253" s="105"/>
      <c r="AH253" s="105"/>
      <c r="AI253" s="106"/>
      <c r="AJ253" s="106"/>
      <c r="AK253" s="106"/>
      <c r="AT253" s="97"/>
      <c r="AU253" s="97"/>
      <c r="AV253" s="97"/>
      <c r="AW253" s="97"/>
      <c r="AX253" s="97"/>
      <c r="BL253" s="99"/>
      <c r="BO253" s="94"/>
      <c r="BP253" s="94"/>
      <c r="BQ253" s="94"/>
      <c r="BR253" s="94"/>
      <c r="BS253" s="94"/>
      <c r="BT253" s="94"/>
      <c r="BU253" s="94"/>
    </row>
    <row r="254" spans="3:73" ht="12" customHeight="1">
      <c r="C254" s="487" t="s">
        <v>140</v>
      </c>
      <c r="D254" s="488"/>
      <c r="E254" s="491" t="str">
        <f>C256</f>
        <v>宮崎菜都希</v>
      </c>
      <c r="F254" s="446"/>
      <c r="G254" s="446"/>
      <c r="H254" s="492"/>
      <c r="I254" s="445" t="str">
        <f>C259</f>
        <v>加藤幸子</v>
      </c>
      <c r="J254" s="446"/>
      <c r="K254" s="446"/>
      <c r="L254" s="492"/>
      <c r="M254" s="445" t="str">
        <f>C262</f>
        <v>井原梨花</v>
      </c>
      <c r="N254" s="446"/>
      <c r="O254" s="446"/>
      <c r="P254" s="492"/>
      <c r="Q254" s="493" t="s">
        <v>0</v>
      </c>
      <c r="R254" s="494"/>
      <c r="S254" s="494"/>
      <c r="T254" s="495"/>
      <c r="U254" s="4"/>
      <c r="V254" s="431" t="s">
        <v>2</v>
      </c>
      <c r="W254" s="432"/>
      <c r="X254" s="403" t="s">
        <v>3</v>
      </c>
      <c r="Y254" s="422"/>
      <c r="Z254" s="404"/>
      <c r="AA254" s="88" t="s">
        <v>4</v>
      </c>
      <c r="AB254" s="87"/>
      <c r="AC254" s="86"/>
      <c r="AD254" s="94"/>
      <c r="AE254" s="94"/>
      <c r="AF254" s="94"/>
      <c r="AP254" s="97"/>
      <c r="AQ254" s="97"/>
      <c r="AR254" s="97"/>
      <c r="AS254" s="97"/>
      <c r="AT254" s="97"/>
      <c r="BO254" s="94"/>
      <c r="BP254" s="94"/>
      <c r="BQ254" s="94"/>
      <c r="BR254" s="94"/>
      <c r="BS254" s="94"/>
      <c r="BT254" s="94"/>
      <c r="BU254" s="94"/>
    </row>
    <row r="255" spans="3:73" ht="12" customHeight="1" thickBot="1">
      <c r="C255" s="489"/>
      <c r="D255" s="490"/>
      <c r="E255" s="496" t="str">
        <f>C257</f>
        <v>西山沙織</v>
      </c>
      <c r="F255" s="419"/>
      <c r="G255" s="419"/>
      <c r="H255" s="420"/>
      <c r="I255" s="418" t="str">
        <f>C260</f>
        <v>阿部幹誉</v>
      </c>
      <c r="J255" s="419"/>
      <c r="K255" s="419"/>
      <c r="L255" s="420"/>
      <c r="M255" s="418" t="str">
        <f>C263</f>
        <v>河村瑚乃栞</v>
      </c>
      <c r="N255" s="419"/>
      <c r="O255" s="419"/>
      <c r="P255" s="420"/>
      <c r="Q255" s="428" t="s">
        <v>1</v>
      </c>
      <c r="R255" s="429"/>
      <c r="S255" s="429"/>
      <c r="T255" s="430"/>
      <c r="U255" s="4"/>
      <c r="V255" s="57" t="s">
        <v>5</v>
      </c>
      <c r="W255" s="56" t="s">
        <v>6</v>
      </c>
      <c r="X255" s="57" t="s">
        <v>17</v>
      </c>
      <c r="Y255" s="56" t="s">
        <v>7</v>
      </c>
      <c r="Z255" s="55" t="s">
        <v>8</v>
      </c>
      <c r="AA255" s="56" t="s">
        <v>17</v>
      </c>
      <c r="AB255" s="56" t="s">
        <v>7</v>
      </c>
      <c r="AC255" s="55" t="s">
        <v>8</v>
      </c>
      <c r="AD255" s="94"/>
      <c r="AE255" s="94"/>
      <c r="AF255" s="94"/>
      <c r="AP255" s="97"/>
      <c r="AQ255" s="97"/>
      <c r="AR255" s="97"/>
      <c r="AS255" s="97"/>
      <c r="AT255" s="97"/>
      <c r="BO255" s="94"/>
      <c r="BP255" s="94"/>
      <c r="BQ255" s="94"/>
      <c r="BR255" s="94"/>
      <c r="BS255" s="94"/>
      <c r="BT255" s="94"/>
      <c r="BU255" s="94"/>
    </row>
    <row r="256" spans="3:73" ht="12" customHeight="1">
      <c r="C256" s="118" t="s">
        <v>175</v>
      </c>
      <c r="D256" s="182" t="s">
        <v>42</v>
      </c>
      <c r="E256" s="477"/>
      <c r="F256" s="478"/>
      <c r="G256" s="478"/>
      <c r="H256" s="479"/>
      <c r="I256" s="196">
        <v>9</v>
      </c>
      <c r="J256" s="60" t="str">
        <f>IF(I256="","","-")</f>
        <v>-</v>
      </c>
      <c r="K256" s="198">
        <v>21</v>
      </c>
      <c r="L256" s="426" t="str">
        <f>IF(I256&lt;&gt;"",IF(I256&gt;K256,IF(I257&gt;K257,"○",IF(I258&gt;K258,"○","×")),IF(I257&gt;K257,IF(I258&gt;K258,"○","×"),"×")),"")</f>
        <v>×</v>
      </c>
      <c r="M256" s="196">
        <v>5</v>
      </c>
      <c r="N256" s="84" t="str">
        <f aca="true" t="shared" si="42" ref="N256:N261">IF(M256="","","-")</f>
        <v>-</v>
      </c>
      <c r="O256" s="203">
        <v>21</v>
      </c>
      <c r="P256" s="466" t="str">
        <f>IF(M256&lt;&gt;"",IF(M256&gt;O256,IF(M257&gt;O257,"○",IF(M258&gt;O258,"○","×")),IF(M257&gt;O257,IF(M258&gt;O258,"○","×"),"×")),"")</f>
        <v>×</v>
      </c>
      <c r="Q256" s="482" t="s">
        <v>181</v>
      </c>
      <c r="R256" s="483"/>
      <c r="S256" s="483"/>
      <c r="T256" s="484"/>
      <c r="U256" s="4"/>
      <c r="V256" s="27"/>
      <c r="W256" s="23"/>
      <c r="X256" s="59"/>
      <c r="Y256" s="58"/>
      <c r="Z256" s="67"/>
      <c r="AA256" s="23"/>
      <c r="AB256" s="23"/>
      <c r="AC256" s="22"/>
      <c r="AD256" s="94"/>
      <c r="AE256" s="94"/>
      <c r="AF256" s="94"/>
      <c r="AP256" s="97"/>
      <c r="AQ256" s="97"/>
      <c r="AR256" s="97"/>
      <c r="AS256" s="97"/>
      <c r="AT256" s="97"/>
      <c r="AU256" s="98"/>
      <c r="AV256" s="99"/>
      <c r="AW256" s="99"/>
      <c r="AX256" s="99"/>
      <c r="AY256" s="99"/>
      <c r="BO256" s="94"/>
      <c r="BP256" s="94"/>
      <c r="BQ256" s="94"/>
      <c r="BR256" s="94"/>
      <c r="BS256" s="94"/>
      <c r="BT256" s="94"/>
      <c r="BU256" s="94"/>
    </row>
    <row r="257" spans="3:73" ht="12" customHeight="1">
      <c r="C257" s="118" t="s">
        <v>145</v>
      </c>
      <c r="D257" s="182" t="s">
        <v>42</v>
      </c>
      <c r="E257" s="480"/>
      <c r="F257" s="455"/>
      <c r="G257" s="455"/>
      <c r="H257" s="456"/>
      <c r="I257" s="196">
        <v>11</v>
      </c>
      <c r="J257" s="60" t="str">
        <f>IF(I257="","","-")</f>
        <v>-</v>
      </c>
      <c r="K257" s="199">
        <v>21</v>
      </c>
      <c r="L257" s="410"/>
      <c r="M257" s="196">
        <v>9</v>
      </c>
      <c r="N257" s="60" t="str">
        <f t="shared" si="42"/>
        <v>-</v>
      </c>
      <c r="O257" s="204">
        <v>21</v>
      </c>
      <c r="P257" s="467"/>
      <c r="Q257" s="463"/>
      <c r="R257" s="464"/>
      <c r="S257" s="464"/>
      <c r="T257" s="465"/>
      <c r="U257" s="4"/>
      <c r="V257" s="27">
        <f>COUNTIF(E256:P258,"○")</f>
        <v>0</v>
      </c>
      <c r="W257" s="23">
        <f>COUNTIF(E256:P258,"×")</f>
        <v>2</v>
      </c>
      <c r="X257" s="65">
        <f>(IF((E256&gt;G256),1,0))+(IF((E257&gt;G257),1,0))+(IF((E258&gt;G258),1,0))+(IF((I256&gt;K256),1,0))+(IF((I257&gt;K257),1,0))+(IF((I258&gt;K258),1,0))+(IF((M256&gt;O256),1,0))+(IF((M257&gt;O257),1,0))+(IF((M258&gt;O258),1,0))</f>
        <v>0</v>
      </c>
      <c r="Y257" s="64">
        <f>(IF((E256&lt;G256),1,0))+(IF((E257&lt;G257),1,0))+(IF((E258&lt;G258),1,0))+(IF((I256&lt;K256),1,0))+(IF((I257&lt;K257),1,0))+(IF((I258&lt;K258),1,0))+(IF((M256&lt;O256),1,0))+(IF((M257&lt;O257),1,0))+(IF((M258&lt;O258),1,0))</f>
        <v>4</v>
      </c>
      <c r="Z257" s="63">
        <f>X257-Y257</f>
        <v>-4</v>
      </c>
      <c r="AA257" s="23">
        <f>SUM(E256:E258,I256:I258,M256:M258)</f>
        <v>34</v>
      </c>
      <c r="AB257" s="23">
        <f>SUM(G256:G258,K256:K258,O256:O258)</f>
        <v>84</v>
      </c>
      <c r="AC257" s="22">
        <f>AA257-AB257</f>
        <v>-50</v>
      </c>
      <c r="AD257" s="94"/>
      <c r="AE257" s="94"/>
      <c r="AF257" s="94"/>
      <c r="AU257" s="97"/>
      <c r="AV257" s="97"/>
      <c r="AW257" s="98"/>
      <c r="AX257" s="98"/>
      <c r="AY257" s="98"/>
      <c r="AZ257" s="98"/>
      <c r="BA257" s="98"/>
      <c r="BB257" s="98"/>
      <c r="BC257" s="98"/>
      <c r="BD257" s="98"/>
      <c r="BE257" s="99"/>
      <c r="BF257" s="99"/>
      <c r="BG257" s="99"/>
      <c r="BO257" s="94"/>
      <c r="BP257" s="94"/>
      <c r="BQ257" s="94"/>
      <c r="BR257" s="94"/>
      <c r="BS257" s="94"/>
      <c r="BT257" s="94"/>
      <c r="BU257" s="94"/>
    </row>
    <row r="258" spans="3:73" ht="12" customHeight="1">
      <c r="C258" s="121"/>
      <c r="D258" s="183"/>
      <c r="E258" s="481"/>
      <c r="F258" s="458"/>
      <c r="G258" s="458"/>
      <c r="H258" s="459"/>
      <c r="I258" s="197"/>
      <c r="J258" s="60">
        <f>IF(I258="","","-")</f>
      </c>
      <c r="K258" s="200"/>
      <c r="L258" s="411"/>
      <c r="M258" s="201"/>
      <c r="N258" s="82">
        <f t="shared" si="42"/>
      </c>
      <c r="O258" s="200"/>
      <c r="P258" s="468"/>
      <c r="Q258" s="10">
        <f>V257</f>
        <v>0</v>
      </c>
      <c r="R258" s="9" t="s">
        <v>9</v>
      </c>
      <c r="S258" s="9">
        <f>W257</f>
        <v>2</v>
      </c>
      <c r="T258" s="8" t="s">
        <v>6</v>
      </c>
      <c r="U258" s="4"/>
      <c r="V258" s="27"/>
      <c r="W258" s="23"/>
      <c r="X258" s="66"/>
      <c r="Y258" s="62"/>
      <c r="Z258" s="61"/>
      <c r="AA258" s="23"/>
      <c r="AB258" s="23"/>
      <c r="AC258" s="22"/>
      <c r="AD258" s="94"/>
      <c r="AE258" s="94"/>
      <c r="AF258" s="94"/>
      <c r="AU258" s="97"/>
      <c r="AV258" s="97"/>
      <c r="AW258" s="98"/>
      <c r="AX258" s="98"/>
      <c r="AY258" s="98"/>
      <c r="AZ258" s="98"/>
      <c r="BA258" s="98"/>
      <c r="BB258" s="98"/>
      <c r="BC258" s="98"/>
      <c r="BD258" s="98"/>
      <c r="BE258" s="99"/>
      <c r="BF258" s="99"/>
      <c r="BG258" s="99"/>
      <c r="BO258" s="94"/>
      <c r="BP258" s="94"/>
      <c r="BQ258" s="94"/>
      <c r="BR258" s="94"/>
      <c r="BS258" s="94"/>
      <c r="BT258" s="94"/>
      <c r="BU258" s="94"/>
    </row>
    <row r="259" spans="3:73" ht="12" customHeight="1">
      <c r="C259" s="118" t="s">
        <v>143</v>
      </c>
      <c r="D259" s="184" t="s">
        <v>130</v>
      </c>
      <c r="E259" s="85">
        <f>IF(K256="","",K256)</f>
        <v>21</v>
      </c>
      <c r="F259" s="60" t="str">
        <f aca="true" t="shared" si="43" ref="F259:F264">IF(E259="","","-")</f>
        <v>-</v>
      </c>
      <c r="G259" s="74">
        <f>IF(I256="","",I256)</f>
        <v>9</v>
      </c>
      <c r="H259" s="448" t="str">
        <f>IF(L256="","",IF(L256="○","×",IF(L256="×","○")))</f>
        <v>○</v>
      </c>
      <c r="I259" s="451"/>
      <c r="J259" s="452"/>
      <c r="K259" s="452"/>
      <c r="L259" s="453"/>
      <c r="M259" s="202">
        <v>21</v>
      </c>
      <c r="N259" s="60" t="str">
        <f t="shared" si="42"/>
        <v>-</v>
      </c>
      <c r="O259" s="204">
        <v>17</v>
      </c>
      <c r="P259" s="475" t="str">
        <f>IF(M259&lt;&gt;"",IF(M259&gt;O259,IF(M260&gt;O260,"○",IF(M261&gt;O261,"○","×")),IF(M260&gt;O260,IF(M261&gt;O261,"○","×"),"×")),"")</f>
        <v>×</v>
      </c>
      <c r="Q259" s="460" t="s">
        <v>180</v>
      </c>
      <c r="R259" s="461"/>
      <c r="S259" s="461"/>
      <c r="T259" s="462"/>
      <c r="U259" s="4"/>
      <c r="V259" s="45"/>
      <c r="W259" s="42"/>
      <c r="X259" s="59"/>
      <c r="Y259" s="58"/>
      <c r="Z259" s="67"/>
      <c r="AA259" s="42"/>
      <c r="AB259" s="42"/>
      <c r="AC259" s="41"/>
      <c r="AD259" s="94"/>
      <c r="AE259" s="94"/>
      <c r="AF259" s="94"/>
      <c r="AN259" s="97"/>
      <c r="AO259" s="97"/>
      <c r="AP259" s="97"/>
      <c r="AQ259" s="97"/>
      <c r="AR259" s="97"/>
      <c r="AS259" s="97"/>
      <c r="AT259" s="97"/>
      <c r="AU259" s="97"/>
      <c r="AV259" s="97"/>
      <c r="AW259" s="98"/>
      <c r="AX259" s="98"/>
      <c r="AY259" s="98"/>
      <c r="AZ259" s="98"/>
      <c r="BA259" s="98"/>
      <c r="BB259" s="98"/>
      <c r="BC259" s="98"/>
      <c r="BD259" s="98"/>
      <c r="BE259" s="99"/>
      <c r="BF259" s="99"/>
      <c r="BG259" s="99"/>
      <c r="BO259" s="94"/>
      <c r="BP259" s="94"/>
      <c r="BQ259" s="94"/>
      <c r="BR259" s="94"/>
      <c r="BS259" s="94"/>
      <c r="BT259" s="94"/>
      <c r="BU259" s="94"/>
    </row>
    <row r="260" spans="3:73" ht="12" customHeight="1">
      <c r="C260" s="118" t="s">
        <v>144</v>
      </c>
      <c r="D260" s="182" t="s">
        <v>130</v>
      </c>
      <c r="E260" s="76">
        <f>IF(K257="","",K257)</f>
        <v>21</v>
      </c>
      <c r="F260" s="60" t="str">
        <f t="shared" si="43"/>
        <v>-</v>
      </c>
      <c r="G260" s="74">
        <f>IF(I257="","",I257)</f>
        <v>11</v>
      </c>
      <c r="H260" s="449" t="str">
        <f>IF(J257="","",J257)</f>
        <v>-</v>
      </c>
      <c r="I260" s="454"/>
      <c r="J260" s="455"/>
      <c r="K260" s="455"/>
      <c r="L260" s="456"/>
      <c r="M260" s="202">
        <v>14</v>
      </c>
      <c r="N260" s="60" t="str">
        <f t="shared" si="42"/>
        <v>-</v>
      </c>
      <c r="O260" s="204">
        <v>21</v>
      </c>
      <c r="P260" s="475"/>
      <c r="Q260" s="463"/>
      <c r="R260" s="464"/>
      <c r="S260" s="464"/>
      <c r="T260" s="465"/>
      <c r="U260" s="4"/>
      <c r="V260" s="27">
        <f>COUNTIF(E259:P261,"○")</f>
        <v>1</v>
      </c>
      <c r="W260" s="23">
        <f>COUNTIF(E259:P261,"×")</f>
        <v>1</v>
      </c>
      <c r="X260" s="65">
        <f>(IF((E259&gt;G259),1,0))+(IF((E260&gt;G260),1,0))+(IF((E261&gt;G261),1,0))+(IF((I259&gt;K259),1,0))+(IF((I260&gt;K260),1,0))+(IF((I261&gt;K261),1,0))+(IF((M259&gt;O259),1,0))+(IF((M260&gt;O260),1,0))+(IF((M261&gt;O261),1,0))</f>
        <v>3</v>
      </c>
      <c r="Y260" s="64">
        <f>(IF((E259&lt;G259),1,0))+(IF((E260&lt;G260),1,0))+(IF((E261&lt;G261),1,0))+(IF((I259&lt;K259),1,0))+(IF((I260&lt;K260),1,0))+(IF((I261&lt;K261),1,0))+(IF((M259&lt;O259),1,0))+(IF((M260&lt;O260),1,0))+(IF((M261&lt;O261),1,0))</f>
        <v>2</v>
      </c>
      <c r="Z260" s="63">
        <f>X260-Y260</f>
        <v>1</v>
      </c>
      <c r="AA260" s="23">
        <f>SUM(E259:E261,I259:I261,M259:M261)</f>
        <v>91</v>
      </c>
      <c r="AB260" s="23">
        <f>SUM(G259:G261,K259:K261,O259:O261)</f>
        <v>79</v>
      </c>
      <c r="AC260" s="22">
        <f>AA260-AB260</f>
        <v>12</v>
      </c>
      <c r="AD260" s="94"/>
      <c r="AE260" s="94"/>
      <c r="AF260" s="94"/>
      <c r="AN260" s="97"/>
      <c r="AO260" s="96"/>
      <c r="AP260" s="97"/>
      <c r="AQ260" s="97"/>
      <c r="AR260" s="97"/>
      <c r="AS260" s="97"/>
      <c r="AT260" s="97"/>
      <c r="AU260" s="97"/>
      <c r="AV260" s="97"/>
      <c r="AW260" s="98"/>
      <c r="AX260" s="98"/>
      <c r="AY260" s="98"/>
      <c r="AZ260" s="98"/>
      <c r="BA260" s="98"/>
      <c r="BB260" s="98"/>
      <c r="BC260" s="98"/>
      <c r="BD260" s="98"/>
      <c r="BE260" s="99"/>
      <c r="BF260" s="99"/>
      <c r="BG260" s="99"/>
      <c r="BO260" s="94"/>
      <c r="BP260" s="94"/>
      <c r="BQ260" s="94"/>
      <c r="BR260" s="94"/>
      <c r="BS260" s="94"/>
      <c r="BT260" s="94"/>
      <c r="BU260" s="94"/>
    </row>
    <row r="261" spans="3:73" ht="12" customHeight="1">
      <c r="C261" s="121"/>
      <c r="D261" s="185"/>
      <c r="E261" s="81">
        <f>IF(K258="","",K258)</f>
      </c>
      <c r="F261" s="60">
        <f t="shared" si="43"/>
      </c>
      <c r="G261" s="83">
        <f>IF(I258="","",I258)</f>
      </c>
      <c r="H261" s="450">
        <f>IF(J258="","",J258)</f>
      </c>
      <c r="I261" s="457"/>
      <c r="J261" s="458"/>
      <c r="K261" s="458"/>
      <c r="L261" s="459"/>
      <c r="M261" s="202">
        <v>14</v>
      </c>
      <c r="N261" s="60" t="str">
        <f t="shared" si="42"/>
        <v>-</v>
      </c>
      <c r="O261" s="205">
        <v>21</v>
      </c>
      <c r="P261" s="476"/>
      <c r="Q261" s="10">
        <f>V260</f>
        <v>1</v>
      </c>
      <c r="R261" s="9" t="s">
        <v>9</v>
      </c>
      <c r="S261" s="9">
        <f>W260</f>
        <v>1</v>
      </c>
      <c r="T261" s="8" t="s">
        <v>6</v>
      </c>
      <c r="U261" s="4"/>
      <c r="V261" s="16"/>
      <c r="W261" s="13"/>
      <c r="X261" s="3"/>
      <c r="Y261" s="2"/>
      <c r="Z261" s="1"/>
      <c r="AA261" s="13"/>
      <c r="AB261" s="13"/>
      <c r="AC261" s="12"/>
      <c r="AD261" s="94"/>
      <c r="AE261" s="94"/>
      <c r="AF261" s="94"/>
      <c r="AN261" s="97"/>
      <c r="AO261" s="96"/>
      <c r="AP261" s="97"/>
      <c r="AQ261" s="97"/>
      <c r="AR261" s="97"/>
      <c r="AS261" s="97"/>
      <c r="AT261" s="97"/>
      <c r="AU261" s="97"/>
      <c r="AV261" s="97"/>
      <c r="AW261" s="98"/>
      <c r="AX261" s="98"/>
      <c r="AY261" s="98"/>
      <c r="AZ261" s="98"/>
      <c r="BA261" s="98"/>
      <c r="BB261" s="98"/>
      <c r="BC261" s="98"/>
      <c r="BD261" s="98"/>
      <c r="BE261" s="99"/>
      <c r="BF261" s="99"/>
      <c r="BG261" s="99"/>
      <c r="BO261" s="94"/>
      <c r="BP261" s="94"/>
      <c r="BQ261" s="94"/>
      <c r="BR261" s="94"/>
      <c r="BS261" s="94"/>
      <c r="BT261" s="94"/>
      <c r="BU261" s="94"/>
    </row>
    <row r="262" spans="3:73" ht="12" customHeight="1">
      <c r="C262" s="126" t="s">
        <v>141</v>
      </c>
      <c r="D262" s="184" t="s">
        <v>42</v>
      </c>
      <c r="E262" s="80">
        <f>IF(O256="","",O256)</f>
        <v>21</v>
      </c>
      <c r="F262" s="78" t="str">
        <f t="shared" si="43"/>
        <v>-</v>
      </c>
      <c r="G262" s="77">
        <f>IF(M256="","",M256)</f>
        <v>5</v>
      </c>
      <c r="H262" s="448" t="str">
        <f>IF(P256="","",IF(P256="○","×",IF(P256="×","○")))</f>
        <v>○</v>
      </c>
      <c r="I262" s="79">
        <f>IF(O259="","",O259)</f>
        <v>17</v>
      </c>
      <c r="J262" s="78" t="str">
        <f>IF(I262="","","-")</f>
        <v>-</v>
      </c>
      <c r="K262" s="77">
        <f>IF(M259="","",M259)</f>
        <v>21</v>
      </c>
      <c r="L262" s="448" t="str">
        <f>IF(P259="","",IF(P259="○","×",IF(P259="×","○")))</f>
        <v>○</v>
      </c>
      <c r="M262" s="451"/>
      <c r="N262" s="452"/>
      <c r="O262" s="452"/>
      <c r="P262" s="453"/>
      <c r="Q262" s="460" t="s">
        <v>179</v>
      </c>
      <c r="R262" s="461"/>
      <c r="S262" s="461"/>
      <c r="T262" s="462"/>
      <c r="U262" s="4"/>
      <c r="V262" s="45"/>
      <c r="W262" s="42"/>
      <c r="X262" s="59"/>
      <c r="Y262" s="58"/>
      <c r="Z262" s="67"/>
      <c r="AA262" s="42"/>
      <c r="AB262" s="42"/>
      <c r="AC262" s="41"/>
      <c r="AD262" s="94"/>
      <c r="AE262" s="94"/>
      <c r="AF262" s="94"/>
      <c r="AN262" s="97"/>
      <c r="AO262" s="96"/>
      <c r="AP262" s="97"/>
      <c r="AQ262" s="97"/>
      <c r="AR262" s="97"/>
      <c r="AS262" s="97"/>
      <c r="AT262" s="97"/>
      <c r="AW262" s="97"/>
      <c r="AX262" s="97"/>
      <c r="AY262" s="97"/>
      <c r="AZ262" s="97"/>
      <c r="BA262" s="97"/>
      <c r="BB262" s="97"/>
      <c r="BC262" s="97"/>
      <c r="BD262" s="98"/>
      <c r="BE262" s="98"/>
      <c r="BF262" s="98"/>
      <c r="BG262" s="98"/>
      <c r="BH262" s="98"/>
      <c r="BI262" s="98"/>
      <c r="BJ262" s="98"/>
      <c r="BK262" s="98"/>
      <c r="BL262" s="99"/>
      <c r="BM262" s="99"/>
      <c r="BN262" s="99"/>
      <c r="BO262" s="94"/>
      <c r="BP262" s="94"/>
      <c r="BQ262" s="94"/>
      <c r="BR262" s="94"/>
      <c r="BS262" s="94"/>
      <c r="BT262" s="94"/>
      <c r="BU262" s="94"/>
    </row>
    <row r="263" spans="3:73" ht="12" customHeight="1">
      <c r="C263" s="125" t="s">
        <v>142</v>
      </c>
      <c r="D263" s="182" t="s">
        <v>42</v>
      </c>
      <c r="E263" s="76">
        <f>IF(O257="","",O257)</f>
        <v>21</v>
      </c>
      <c r="F263" s="60" t="str">
        <f t="shared" si="43"/>
        <v>-</v>
      </c>
      <c r="G263" s="74">
        <f>IF(M257="","",M257)</f>
        <v>9</v>
      </c>
      <c r="H263" s="449">
        <f>IF(J260="","",J260)</f>
      </c>
      <c r="I263" s="75">
        <f>IF(O260="","",O260)</f>
        <v>21</v>
      </c>
      <c r="J263" s="60" t="str">
        <f>IF(I263="","","-")</f>
        <v>-</v>
      </c>
      <c r="K263" s="74">
        <f>IF(M260="","",M260)</f>
        <v>14</v>
      </c>
      <c r="L263" s="449" t="str">
        <f>IF(N260="","",N260)</f>
        <v>-</v>
      </c>
      <c r="M263" s="454"/>
      <c r="N263" s="455"/>
      <c r="O263" s="455"/>
      <c r="P263" s="456"/>
      <c r="Q263" s="463"/>
      <c r="R263" s="464"/>
      <c r="S263" s="464"/>
      <c r="T263" s="465"/>
      <c r="U263" s="4"/>
      <c r="V263" s="27">
        <f>COUNTIF(E262:P264,"○")</f>
        <v>2</v>
      </c>
      <c r="W263" s="23">
        <f>COUNTIF(E262:P264,"×")</f>
        <v>0</v>
      </c>
      <c r="X263" s="65">
        <f>(IF((E262&gt;G262),1,0))+(IF((E263&gt;G263),1,0))+(IF((E264&gt;G264),1,0))+(IF((I262&gt;K262),1,0))+(IF((I263&gt;K263),1,0))+(IF((I264&gt;K264),1,0))+(IF((M262&gt;O262),1,0))+(IF((M263&gt;O263),1,0))+(IF((M264&gt;O264),1,0))</f>
        <v>4</v>
      </c>
      <c r="Y263" s="64">
        <f>(IF((E262&lt;G262),1,0))+(IF((E263&lt;G263),1,0))+(IF((E264&lt;G264),1,0))+(IF((I262&lt;K262),1,0))+(IF((I263&lt;K263),1,0))+(IF((I264&lt;K264),1,0))+(IF((M262&lt;O262),1,0))+(IF((M263&lt;O263),1,0))+(IF((M264&lt;O264),1,0))</f>
        <v>1</v>
      </c>
      <c r="Z263" s="63">
        <f>X263-Y263</f>
        <v>3</v>
      </c>
      <c r="AA263" s="23">
        <f>SUM(E262:E264,I262:I264,M262:M264)</f>
        <v>101</v>
      </c>
      <c r="AB263" s="23">
        <f>SUM(G262:G264,K262:K264,O262:O264)</f>
        <v>63</v>
      </c>
      <c r="AC263" s="22">
        <f>AA263-AB263</f>
        <v>38</v>
      </c>
      <c r="AD263" s="94"/>
      <c r="AE263" s="94"/>
      <c r="AF263" s="94"/>
      <c r="AM263" s="156"/>
      <c r="AN263" s="97"/>
      <c r="AO263" s="96"/>
      <c r="AP263" s="97"/>
      <c r="AQ263" s="97"/>
      <c r="AR263" s="97"/>
      <c r="AS263" s="97"/>
      <c r="AT263" s="97"/>
      <c r="AW263" s="97"/>
      <c r="AX263" s="97"/>
      <c r="AY263" s="97"/>
      <c r="AZ263" s="97"/>
      <c r="BA263" s="97"/>
      <c r="BB263" s="97"/>
      <c r="BC263" s="97"/>
      <c r="BD263" s="98"/>
      <c r="BE263" s="98"/>
      <c r="BF263" s="98"/>
      <c r="BG263" s="98"/>
      <c r="BH263" s="98"/>
      <c r="BI263" s="98"/>
      <c r="BJ263" s="98"/>
      <c r="BK263" s="98"/>
      <c r="BL263" s="99"/>
      <c r="BM263" s="99"/>
      <c r="BN263" s="99"/>
      <c r="BO263" s="94"/>
      <c r="BP263" s="94"/>
      <c r="BQ263" s="94"/>
      <c r="BR263" s="94"/>
      <c r="BS263" s="94"/>
      <c r="BT263" s="94"/>
      <c r="BU263" s="94"/>
    </row>
    <row r="264" spans="3:73" ht="12" customHeight="1" thickBot="1">
      <c r="C264" s="127"/>
      <c r="D264" s="186"/>
      <c r="E264" s="73">
        <f>IF(O258="","",O258)</f>
      </c>
      <c r="F264" s="71">
        <f t="shared" si="43"/>
      </c>
      <c r="G264" s="70">
        <f>IF(M258="","",M258)</f>
      </c>
      <c r="H264" s="471">
        <f>IF(J261="","",J261)</f>
      </c>
      <c r="I264" s="72">
        <f>IF(O261="","",O261)</f>
        <v>21</v>
      </c>
      <c r="J264" s="71" t="str">
        <f>IF(I264="","","-")</f>
        <v>-</v>
      </c>
      <c r="K264" s="70">
        <f>IF(M261="","",M261)</f>
        <v>14</v>
      </c>
      <c r="L264" s="471" t="str">
        <f>IF(N261="","",N261)</f>
        <v>-</v>
      </c>
      <c r="M264" s="472"/>
      <c r="N264" s="473"/>
      <c r="O264" s="473"/>
      <c r="P264" s="474"/>
      <c r="Q264" s="7">
        <f>V263</f>
        <v>2</v>
      </c>
      <c r="R264" s="6" t="s">
        <v>9</v>
      </c>
      <c r="S264" s="6">
        <f>W263</f>
        <v>0</v>
      </c>
      <c r="T264" s="5" t="s">
        <v>6</v>
      </c>
      <c r="U264" s="4"/>
      <c r="V264" s="16"/>
      <c r="W264" s="13"/>
      <c r="X264" s="3"/>
      <c r="Y264" s="2"/>
      <c r="Z264" s="1"/>
      <c r="AA264" s="13"/>
      <c r="AB264" s="13"/>
      <c r="AC264" s="12"/>
      <c r="AD264" s="94"/>
      <c r="AE264" s="94"/>
      <c r="AF264" s="94"/>
      <c r="AM264" s="156"/>
      <c r="AN264" s="97"/>
      <c r="AO264" s="96"/>
      <c r="AP264" s="97"/>
      <c r="AQ264" s="97"/>
      <c r="AR264" s="97"/>
      <c r="AS264" s="97"/>
      <c r="AT264" s="97"/>
      <c r="AU264" s="98"/>
      <c r="AV264" s="98"/>
      <c r="AW264" s="97"/>
      <c r="AX264" s="97"/>
      <c r="AY264" s="97"/>
      <c r="AZ264" s="97"/>
      <c r="BA264" s="97"/>
      <c r="BB264" s="97"/>
      <c r="BC264" s="97"/>
      <c r="BD264" s="98"/>
      <c r="BE264" s="98"/>
      <c r="BF264" s="98"/>
      <c r="BG264" s="98"/>
      <c r="BH264" s="98"/>
      <c r="BI264" s="98"/>
      <c r="BJ264" s="98"/>
      <c r="BK264" s="98"/>
      <c r="BL264" s="99"/>
      <c r="BM264" s="99"/>
      <c r="BN264" s="99"/>
      <c r="BO264" s="94"/>
      <c r="BP264" s="94"/>
      <c r="BQ264" s="94"/>
      <c r="BR264" s="94"/>
      <c r="BS264" s="94"/>
      <c r="BT264" s="94"/>
      <c r="BU264" s="94"/>
    </row>
    <row r="265" spans="3:73" ht="31.5" customHeight="1">
      <c r="C265" s="178"/>
      <c r="D265" s="342"/>
      <c r="E265" s="178"/>
      <c r="F265" s="343"/>
      <c r="G265" s="178"/>
      <c r="H265" s="344"/>
      <c r="I265" s="178"/>
      <c r="J265" s="343"/>
      <c r="K265" s="178"/>
      <c r="L265" s="344"/>
      <c r="M265" s="178"/>
      <c r="N265" s="343"/>
      <c r="O265" s="178"/>
      <c r="P265" s="344"/>
      <c r="Q265" s="178"/>
      <c r="R265" s="134"/>
      <c r="S265" s="155"/>
      <c r="T265" s="191"/>
      <c r="U265" s="155"/>
      <c r="V265" s="134"/>
      <c r="W265" s="155"/>
      <c r="X265" s="191"/>
      <c r="Y265" s="155"/>
      <c r="Z265" s="134"/>
      <c r="AA265" s="155"/>
      <c r="AB265" s="191"/>
      <c r="AC265" s="191"/>
      <c r="AD265" s="191"/>
      <c r="AE265" s="191"/>
      <c r="AF265" s="191"/>
      <c r="AG265" s="89"/>
      <c r="AH265" s="89"/>
      <c r="AI265" s="89"/>
      <c r="AJ265" s="89"/>
      <c r="AK265" s="117"/>
      <c r="AL265" s="156"/>
      <c r="AM265" s="156"/>
      <c r="AN265" s="157"/>
      <c r="AO265" s="157"/>
      <c r="AP265" s="156"/>
      <c r="AY265" s="97"/>
      <c r="AZ265" s="97"/>
      <c r="BO265" s="94"/>
      <c r="BP265" s="94"/>
      <c r="BQ265" s="94"/>
      <c r="BR265" s="94"/>
      <c r="BS265" s="99"/>
      <c r="BT265" s="94"/>
      <c r="BU265" s="94"/>
    </row>
    <row r="266" spans="3:73" ht="18.75" customHeight="1">
      <c r="C266" s="340" t="s">
        <v>227</v>
      </c>
      <c r="D266" s="342"/>
      <c r="E266" s="178"/>
      <c r="F266" s="343"/>
      <c r="G266" s="178"/>
      <c r="H266" s="344"/>
      <c r="I266" s="178"/>
      <c r="J266" s="343"/>
      <c r="K266" s="178"/>
      <c r="L266" s="344"/>
      <c r="M266" s="178"/>
      <c r="N266" s="343"/>
      <c r="O266" s="178"/>
      <c r="P266" s="344"/>
      <c r="Q266" s="178"/>
      <c r="R266" s="134"/>
      <c r="S266" s="155"/>
      <c r="T266" s="191"/>
      <c r="U266" s="155"/>
      <c r="V266" s="134"/>
      <c r="W266" s="155"/>
      <c r="X266" s="191"/>
      <c r="Y266" s="155"/>
      <c r="Z266" s="134"/>
      <c r="AA266" s="155"/>
      <c r="AB266" s="191"/>
      <c r="AC266" s="191"/>
      <c r="AD266" s="191"/>
      <c r="AE266" s="191"/>
      <c r="AF266" s="191"/>
      <c r="AG266" s="89"/>
      <c r="AH266" s="89"/>
      <c r="AI266" s="89"/>
      <c r="AJ266" s="89"/>
      <c r="AK266" s="117"/>
      <c r="AL266" s="156"/>
      <c r="AM266" s="156"/>
      <c r="AN266" s="157"/>
      <c r="AO266" s="157"/>
      <c r="AP266" s="156"/>
      <c r="AY266" s="97"/>
      <c r="AZ266" s="97"/>
      <c r="BO266" s="94"/>
      <c r="BP266" s="94"/>
      <c r="BQ266" s="94"/>
      <c r="BR266" s="94"/>
      <c r="BS266" s="99"/>
      <c r="BT266" s="94"/>
      <c r="BU266" s="94"/>
    </row>
    <row r="267" spans="3:73" ht="18.75" customHeight="1">
      <c r="C267" s="340"/>
      <c r="D267" s="345"/>
      <c r="E267" s="346"/>
      <c r="F267" s="346"/>
      <c r="G267" s="346"/>
      <c r="H267" s="346"/>
      <c r="I267" s="346"/>
      <c r="J267" s="346"/>
      <c r="K267" s="346"/>
      <c r="L267" s="346"/>
      <c r="M267" s="346"/>
      <c r="N267" s="346"/>
      <c r="O267" s="340"/>
      <c r="P267" s="340"/>
      <c r="Q267" s="340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40"/>
      <c r="AH267" s="143"/>
      <c r="AI267" s="143"/>
      <c r="AJ267" s="143"/>
      <c r="AK267" s="143"/>
      <c r="AL267" s="143"/>
      <c r="AM267" s="143"/>
      <c r="AN267" s="143"/>
      <c r="AO267" s="143"/>
      <c r="AY267" s="162"/>
      <c r="AZ267" s="162"/>
      <c r="BA267" s="162"/>
      <c r="BB267" s="162"/>
      <c r="BC267" s="162"/>
      <c r="BD267" s="162"/>
      <c r="BE267" s="162"/>
      <c r="BF267" s="162"/>
      <c r="BG267" s="164"/>
      <c r="BH267" s="164"/>
      <c r="BI267" s="164"/>
      <c r="BJ267" s="164"/>
      <c r="BK267" s="164"/>
      <c r="BL267" s="164"/>
      <c r="BM267" s="164"/>
      <c r="BN267" s="162"/>
      <c r="BO267" s="162"/>
      <c r="BP267" s="162"/>
      <c r="BQ267" s="162"/>
      <c r="BR267" s="162"/>
      <c r="BS267" s="99"/>
      <c r="BT267" s="94"/>
      <c r="BU267" s="94"/>
    </row>
    <row r="268" spans="3:73" ht="18.75" customHeight="1">
      <c r="C268" s="193" t="s">
        <v>217</v>
      </c>
      <c r="D268" s="347"/>
      <c r="E268" s="344"/>
      <c r="F268" s="344"/>
      <c r="G268" s="344"/>
      <c r="H268" s="344"/>
      <c r="I268" s="344"/>
      <c r="J268" s="344"/>
      <c r="K268" s="341"/>
      <c r="L268" s="341"/>
      <c r="M268" s="341"/>
      <c r="N268" s="341"/>
      <c r="O268" s="341"/>
      <c r="P268" s="341"/>
      <c r="Q268" s="341"/>
      <c r="R268" s="188"/>
      <c r="S268" s="188"/>
      <c r="T268" s="188"/>
      <c r="U268" s="135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7"/>
      <c r="AG268" s="132"/>
      <c r="AH268" s="120"/>
      <c r="AI268" s="120"/>
      <c r="AJ268" s="120"/>
      <c r="AK268" s="120"/>
      <c r="AL268" s="120"/>
      <c r="AM268" s="120"/>
      <c r="AN268" s="120"/>
      <c r="AO268" s="120"/>
      <c r="AY268" s="162"/>
      <c r="AZ268" s="162"/>
      <c r="BA268" s="162"/>
      <c r="BB268" s="162"/>
      <c r="BC268" s="162"/>
      <c r="BD268" s="162"/>
      <c r="BE268" s="162"/>
      <c r="BF268" s="162"/>
      <c r="BG268" s="164"/>
      <c r="BH268" s="164"/>
      <c r="BI268" s="164"/>
      <c r="BJ268" s="164"/>
      <c r="BK268" s="164"/>
      <c r="BL268" s="164"/>
      <c r="BM268" s="164"/>
      <c r="BN268" s="162"/>
      <c r="BO268" s="162"/>
      <c r="BP268" s="162"/>
      <c r="BQ268" s="162"/>
      <c r="BR268" s="162"/>
      <c r="BS268" s="99"/>
      <c r="BT268" s="94"/>
      <c r="BU268" s="94"/>
    </row>
    <row r="269" spans="3:73" ht="18.75" customHeight="1">
      <c r="C269" s="348" t="s">
        <v>218</v>
      </c>
      <c r="D269" s="345"/>
      <c r="E269" s="346"/>
      <c r="F269" s="346"/>
      <c r="G269" s="346"/>
      <c r="H269" s="346"/>
      <c r="I269" s="346"/>
      <c r="J269" s="346"/>
      <c r="K269" s="346"/>
      <c r="L269" s="346"/>
      <c r="M269" s="346"/>
      <c r="N269" s="346"/>
      <c r="O269" s="346"/>
      <c r="P269" s="346"/>
      <c r="Q269" s="346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40"/>
      <c r="AH269" s="143"/>
      <c r="AI269" s="143"/>
      <c r="AJ269" s="143"/>
      <c r="AK269" s="143"/>
      <c r="AL269" s="143"/>
      <c r="AM269" s="143"/>
      <c r="AN269" s="143"/>
      <c r="AO269" s="143"/>
      <c r="AY269" s="162"/>
      <c r="AZ269" s="162"/>
      <c r="BA269" s="162"/>
      <c r="BB269" s="162"/>
      <c r="BC269" s="162"/>
      <c r="BD269" s="162"/>
      <c r="BE269" s="162"/>
      <c r="BF269" s="162"/>
      <c r="BG269" s="164"/>
      <c r="BH269" s="164"/>
      <c r="BI269" s="164"/>
      <c r="BJ269" s="164"/>
      <c r="BK269" s="164"/>
      <c r="BL269" s="164"/>
      <c r="BM269" s="164"/>
      <c r="BN269" s="162"/>
      <c r="BO269" s="162"/>
      <c r="BP269" s="162"/>
      <c r="BQ269" s="162"/>
      <c r="BR269" s="162"/>
      <c r="BS269" s="99"/>
      <c r="BT269" s="94"/>
      <c r="BU269" s="94"/>
    </row>
    <row r="270" spans="3:73" ht="18.75" customHeight="1">
      <c r="C270" s="348" t="s">
        <v>214</v>
      </c>
      <c r="D270" s="347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87"/>
      <c r="AD270" s="187"/>
      <c r="AE270" s="187"/>
      <c r="AF270" s="187"/>
      <c r="AG270" s="132"/>
      <c r="AH270" s="120"/>
      <c r="AI270" s="120"/>
      <c r="AJ270" s="120"/>
      <c r="AK270" s="120"/>
      <c r="AL270" s="120"/>
      <c r="AM270" s="120"/>
      <c r="AN270" s="120"/>
      <c r="AO270" s="120"/>
      <c r="BS270" s="99"/>
      <c r="BT270" s="94"/>
      <c r="BU270" s="94"/>
    </row>
    <row r="271" spans="3:73" ht="18.75" customHeight="1">
      <c r="C271" s="348" t="s">
        <v>213</v>
      </c>
      <c r="D271" s="347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228"/>
      <c r="AD271" s="228"/>
      <c r="AE271" s="228"/>
      <c r="AF271" s="228"/>
      <c r="AG271" s="132"/>
      <c r="AH271" s="120"/>
      <c r="AI271" s="120"/>
      <c r="AJ271" s="120"/>
      <c r="AK271" s="120"/>
      <c r="AL271" s="120"/>
      <c r="AM271" s="120"/>
      <c r="AN271" s="120"/>
      <c r="AO271" s="120"/>
      <c r="BS271" s="99"/>
      <c r="BT271" s="94"/>
      <c r="BU271" s="94"/>
    </row>
    <row r="272" spans="3:73" ht="18.75" customHeight="1">
      <c r="C272" s="348" t="s">
        <v>215</v>
      </c>
      <c r="D272" s="347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87"/>
      <c r="AD272" s="187"/>
      <c r="AE272" s="187"/>
      <c r="AF272" s="187"/>
      <c r="AG272" s="132"/>
      <c r="AH272" s="120"/>
      <c r="AI272" s="120"/>
      <c r="AJ272" s="120"/>
      <c r="AK272" s="120"/>
      <c r="AL272" s="120"/>
      <c r="AM272" s="120"/>
      <c r="AN272" s="120"/>
      <c r="AO272" s="120"/>
      <c r="BS272" s="99"/>
      <c r="BT272" s="94"/>
      <c r="BU272" s="94"/>
    </row>
    <row r="273" spans="3:17" ht="18.75" customHeight="1">
      <c r="C273" s="348" t="s">
        <v>228</v>
      </c>
      <c r="D273" s="340"/>
      <c r="E273" s="340"/>
      <c r="F273" s="340"/>
      <c r="G273" s="340"/>
      <c r="H273" s="340"/>
      <c r="I273" s="340"/>
      <c r="J273" s="340"/>
      <c r="K273" s="340"/>
      <c r="L273" s="340"/>
      <c r="M273" s="340"/>
      <c r="N273" s="340"/>
      <c r="O273" s="340"/>
      <c r="P273" s="340"/>
      <c r="Q273" s="340"/>
    </row>
    <row r="274" spans="3:17" ht="18.75" customHeight="1">
      <c r="C274" s="348" t="s">
        <v>216</v>
      </c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</row>
    <row r="275" spans="3:17" ht="9" customHeight="1">
      <c r="C275" s="340"/>
      <c r="D275" s="340"/>
      <c r="E275" s="340"/>
      <c r="F275" s="340"/>
      <c r="G275" s="340"/>
      <c r="H275" s="340"/>
      <c r="I275" s="340"/>
      <c r="J275" s="340"/>
      <c r="K275" s="340"/>
      <c r="L275" s="340"/>
      <c r="M275" s="340"/>
      <c r="N275" s="340"/>
      <c r="O275" s="340"/>
      <c r="P275" s="340"/>
      <c r="Q275" s="340"/>
    </row>
    <row r="276" spans="3:17" ht="9" customHeight="1"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</row>
  </sheetData>
  <sheetProtection/>
  <mergeCells count="564">
    <mergeCell ref="AD202:AE202"/>
    <mergeCell ref="AF202:AH202"/>
    <mergeCell ref="AI202:AK202"/>
    <mergeCell ref="C49:D50"/>
    <mergeCell ref="E49:J49"/>
    <mergeCell ref="K49:P49"/>
    <mergeCell ref="Q49:T50"/>
    <mergeCell ref="E50:J50"/>
    <mergeCell ref="K50:P50"/>
    <mergeCell ref="AG55:AK55"/>
    <mergeCell ref="E56:J56"/>
    <mergeCell ref="K56:P56"/>
    <mergeCell ref="E52:J52"/>
    <mergeCell ref="K52:P52"/>
    <mergeCell ref="Q52:T53"/>
    <mergeCell ref="E53:J53"/>
    <mergeCell ref="K53:P53"/>
    <mergeCell ref="AG58:AK58"/>
    <mergeCell ref="E59:J59"/>
    <mergeCell ref="K59:P59"/>
    <mergeCell ref="AB59:AF59"/>
    <mergeCell ref="AB53:AF54"/>
    <mergeCell ref="AG53:AK54"/>
    <mergeCell ref="E55:J55"/>
    <mergeCell ref="K55:P55"/>
    <mergeCell ref="Q55:T56"/>
    <mergeCell ref="AB55:AF55"/>
    <mergeCell ref="U61:X61"/>
    <mergeCell ref="Y61:AB61"/>
    <mergeCell ref="E62:H62"/>
    <mergeCell ref="I62:L62"/>
    <mergeCell ref="AB56:AK57"/>
    <mergeCell ref="C58:D59"/>
    <mergeCell ref="E58:J58"/>
    <mergeCell ref="K58:P58"/>
    <mergeCell ref="Q58:T59"/>
    <mergeCell ref="AB58:AF58"/>
    <mergeCell ref="U62:X62"/>
    <mergeCell ref="Y62:AB62"/>
    <mergeCell ref="E63:H65"/>
    <mergeCell ref="Y63:AB64"/>
    <mergeCell ref="AG59:AK59"/>
    <mergeCell ref="C61:D62"/>
    <mergeCell ref="E61:H61"/>
    <mergeCell ref="I61:L61"/>
    <mergeCell ref="M61:P61"/>
    <mergeCell ref="Q61:T61"/>
    <mergeCell ref="H69:H71"/>
    <mergeCell ref="L69:L71"/>
    <mergeCell ref="M69:P71"/>
    <mergeCell ref="Y69:AB70"/>
    <mergeCell ref="H66:H68"/>
    <mergeCell ref="I66:L68"/>
    <mergeCell ref="Y66:AB67"/>
    <mergeCell ref="U75:X77"/>
    <mergeCell ref="Y75:AB76"/>
    <mergeCell ref="H72:H74"/>
    <mergeCell ref="L72:L74"/>
    <mergeCell ref="P72:P74"/>
    <mergeCell ref="Q72:T74"/>
    <mergeCell ref="Y72:AB73"/>
    <mergeCell ref="M80:P80"/>
    <mergeCell ref="Q80:T80"/>
    <mergeCell ref="H75:H77"/>
    <mergeCell ref="L75:L77"/>
    <mergeCell ref="P75:P77"/>
    <mergeCell ref="T75:T77"/>
    <mergeCell ref="E81:H83"/>
    <mergeCell ref="U81:X82"/>
    <mergeCell ref="C79:D80"/>
    <mergeCell ref="E79:H79"/>
    <mergeCell ref="I79:L79"/>
    <mergeCell ref="M79:P79"/>
    <mergeCell ref="Q79:T79"/>
    <mergeCell ref="U79:X79"/>
    <mergeCell ref="E80:H80"/>
    <mergeCell ref="I80:L80"/>
    <mergeCell ref="H84:H86"/>
    <mergeCell ref="I84:L86"/>
    <mergeCell ref="U84:X85"/>
    <mergeCell ref="H87:H89"/>
    <mergeCell ref="L87:L89"/>
    <mergeCell ref="M87:P89"/>
    <mergeCell ref="U87:X88"/>
    <mergeCell ref="P84:P86"/>
    <mergeCell ref="T84:T86"/>
    <mergeCell ref="T87:T89"/>
    <mergeCell ref="H90:H92"/>
    <mergeCell ref="L90:L92"/>
    <mergeCell ref="Q90:T92"/>
    <mergeCell ref="U90:X91"/>
    <mergeCell ref="C97:H99"/>
    <mergeCell ref="K97:T98"/>
    <mergeCell ref="V97:AE98"/>
    <mergeCell ref="K99:O99"/>
    <mergeCell ref="P99:T99"/>
    <mergeCell ref="V99:Z99"/>
    <mergeCell ref="AA99:AE99"/>
    <mergeCell ref="K100:O100"/>
    <mergeCell ref="P100:T100"/>
    <mergeCell ref="V100:Z100"/>
    <mergeCell ref="AA100:AE100"/>
    <mergeCell ref="C102:D103"/>
    <mergeCell ref="E102:H102"/>
    <mergeCell ref="I102:L102"/>
    <mergeCell ref="M102:P102"/>
    <mergeCell ref="Q102:T102"/>
    <mergeCell ref="AC102:AF102"/>
    <mergeCell ref="E103:H103"/>
    <mergeCell ref="I103:L103"/>
    <mergeCell ref="M103:P103"/>
    <mergeCell ref="Q103:T103"/>
    <mergeCell ref="U103:X103"/>
    <mergeCell ref="Y103:AB103"/>
    <mergeCell ref="AC103:AF103"/>
    <mergeCell ref="H110:H112"/>
    <mergeCell ref="L110:L112"/>
    <mergeCell ref="M110:P112"/>
    <mergeCell ref="AC104:AF105"/>
    <mergeCell ref="H107:H109"/>
    <mergeCell ref="I107:L109"/>
    <mergeCell ref="AC107:AF108"/>
    <mergeCell ref="P107:P109"/>
    <mergeCell ref="T107:T109"/>
    <mergeCell ref="E104:H106"/>
    <mergeCell ref="L116:L118"/>
    <mergeCell ref="P116:P118"/>
    <mergeCell ref="T116:T118"/>
    <mergeCell ref="U116:X118"/>
    <mergeCell ref="AC110:AF111"/>
    <mergeCell ref="H113:H115"/>
    <mergeCell ref="L113:L115"/>
    <mergeCell ref="P113:P115"/>
    <mergeCell ref="Q113:T115"/>
    <mergeCell ref="AC113:AF114"/>
    <mergeCell ref="AC116:AF117"/>
    <mergeCell ref="H119:H121"/>
    <mergeCell ref="L119:L121"/>
    <mergeCell ref="P119:P121"/>
    <mergeCell ref="T119:T121"/>
    <mergeCell ref="X119:X121"/>
    <mergeCell ref="Y119:AB121"/>
    <mergeCell ref="AC119:AF120"/>
    <mergeCell ref="AB116:AB118"/>
    <mergeCell ref="H116:H118"/>
    <mergeCell ref="E125:J125"/>
    <mergeCell ref="K125:P125"/>
    <mergeCell ref="Q125:T126"/>
    <mergeCell ref="E126:J126"/>
    <mergeCell ref="K126:P126"/>
    <mergeCell ref="C128:D129"/>
    <mergeCell ref="E128:J128"/>
    <mergeCell ref="K128:P128"/>
    <mergeCell ref="Q128:T129"/>
    <mergeCell ref="E129:J129"/>
    <mergeCell ref="K129:P129"/>
    <mergeCell ref="E131:J131"/>
    <mergeCell ref="K131:P131"/>
    <mergeCell ref="Q131:T132"/>
    <mergeCell ref="E132:J132"/>
    <mergeCell ref="K132:P132"/>
    <mergeCell ref="AB132:AF133"/>
    <mergeCell ref="AG132:AK133"/>
    <mergeCell ref="E134:J134"/>
    <mergeCell ref="K134:P134"/>
    <mergeCell ref="Q134:T135"/>
    <mergeCell ref="AB134:AF134"/>
    <mergeCell ref="AG134:AK134"/>
    <mergeCell ref="E135:J135"/>
    <mergeCell ref="K135:P135"/>
    <mergeCell ref="AB135:AK136"/>
    <mergeCell ref="E137:J137"/>
    <mergeCell ref="K137:P137"/>
    <mergeCell ref="Q137:T138"/>
    <mergeCell ref="AB137:AF137"/>
    <mergeCell ref="AG137:AK137"/>
    <mergeCell ref="E138:J138"/>
    <mergeCell ref="K138:P138"/>
    <mergeCell ref="AB138:AF138"/>
    <mergeCell ref="AG138:AK138"/>
    <mergeCell ref="C140:D141"/>
    <mergeCell ref="E140:J140"/>
    <mergeCell ref="K140:P140"/>
    <mergeCell ref="Q140:T141"/>
    <mergeCell ref="E141:J141"/>
    <mergeCell ref="K141:P141"/>
    <mergeCell ref="C143:D144"/>
    <mergeCell ref="E143:H143"/>
    <mergeCell ref="I143:L143"/>
    <mergeCell ref="M143:P143"/>
    <mergeCell ref="Q143:T143"/>
    <mergeCell ref="U143:X143"/>
    <mergeCell ref="E145:H147"/>
    <mergeCell ref="Y145:AB146"/>
    <mergeCell ref="Y143:AB143"/>
    <mergeCell ref="E144:H144"/>
    <mergeCell ref="I144:L144"/>
    <mergeCell ref="M144:P144"/>
    <mergeCell ref="Q144:T144"/>
    <mergeCell ref="U144:X144"/>
    <mergeCell ref="Y144:AB144"/>
    <mergeCell ref="H148:H150"/>
    <mergeCell ref="I148:L150"/>
    <mergeCell ref="Y148:AB149"/>
    <mergeCell ref="P148:P150"/>
    <mergeCell ref="T148:T150"/>
    <mergeCell ref="X148:X150"/>
    <mergeCell ref="H151:H153"/>
    <mergeCell ref="L151:L153"/>
    <mergeCell ref="M151:P153"/>
    <mergeCell ref="Y151:AB152"/>
    <mergeCell ref="T151:T153"/>
    <mergeCell ref="X151:X153"/>
    <mergeCell ref="H154:H156"/>
    <mergeCell ref="L154:L156"/>
    <mergeCell ref="P154:P156"/>
    <mergeCell ref="Q154:T156"/>
    <mergeCell ref="Y154:AB155"/>
    <mergeCell ref="X154:X156"/>
    <mergeCell ref="H157:H159"/>
    <mergeCell ref="L157:L159"/>
    <mergeCell ref="P157:P159"/>
    <mergeCell ref="T157:T159"/>
    <mergeCell ref="U157:X159"/>
    <mergeCell ref="Y157:AB158"/>
    <mergeCell ref="E163:H165"/>
    <mergeCell ref="U163:X164"/>
    <mergeCell ref="C161:D162"/>
    <mergeCell ref="E161:H161"/>
    <mergeCell ref="I161:L161"/>
    <mergeCell ref="M161:P161"/>
    <mergeCell ref="Q161:T161"/>
    <mergeCell ref="U161:X161"/>
    <mergeCell ref="E162:H162"/>
    <mergeCell ref="I162:L162"/>
    <mergeCell ref="H166:H168"/>
    <mergeCell ref="I166:L168"/>
    <mergeCell ref="U166:X167"/>
    <mergeCell ref="H169:H171"/>
    <mergeCell ref="L169:L171"/>
    <mergeCell ref="M169:P171"/>
    <mergeCell ref="U169:X170"/>
    <mergeCell ref="P166:P168"/>
    <mergeCell ref="T166:T168"/>
    <mergeCell ref="T169:T171"/>
    <mergeCell ref="H172:H174"/>
    <mergeCell ref="L172:L174"/>
    <mergeCell ref="Q172:T174"/>
    <mergeCell ref="U172:X173"/>
    <mergeCell ref="C176:D177"/>
    <mergeCell ref="E176:H176"/>
    <mergeCell ref="I176:L176"/>
    <mergeCell ref="M176:P176"/>
    <mergeCell ref="Q176:T176"/>
    <mergeCell ref="U176:X176"/>
    <mergeCell ref="E177:H177"/>
    <mergeCell ref="I177:L177"/>
    <mergeCell ref="M177:P177"/>
    <mergeCell ref="Q177:T177"/>
    <mergeCell ref="U177:X177"/>
    <mergeCell ref="E178:H180"/>
    <mergeCell ref="U178:X179"/>
    <mergeCell ref="P178:P180"/>
    <mergeCell ref="T178:T180"/>
    <mergeCell ref="H181:H183"/>
    <mergeCell ref="I181:L183"/>
    <mergeCell ref="U181:X182"/>
    <mergeCell ref="H184:H186"/>
    <mergeCell ref="L184:L186"/>
    <mergeCell ref="M184:P186"/>
    <mergeCell ref="U184:X185"/>
    <mergeCell ref="P181:P183"/>
    <mergeCell ref="T181:T183"/>
    <mergeCell ref="T184:T186"/>
    <mergeCell ref="H187:H189"/>
    <mergeCell ref="L187:L189"/>
    <mergeCell ref="Q187:T189"/>
    <mergeCell ref="U187:X188"/>
    <mergeCell ref="K193:T194"/>
    <mergeCell ref="V193:AG194"/>
    <mergeCell ref="P187:P189"/>
    <mergeCell ref="C195:J197"/>
    <mergeCell ref="K195:O195"/>
    <mergeCell ref="P195:T195"/>
    <mergeCell ref="V195:Z195"/>
    <mergeCell ref="AA195:AE195"/>
    <mergeCell ref="K196:O196"/>
    <mergeCell ref="P196:T196"/>
    <mergeCell ref="V196:Z196"/>
    <mergeCell ref="AA196:AE196"/>
    <mergeCell ref="K197:T198"/>
    <mergeCell ref="V197:AG198"/>
    <mergeCell ref="C199:D200"/>
    <mergeCell ref="K199:O199"/>
    <mergeCell ref="P199:T199"/>
    <mergeCell ref="V199:Z199"/>
    <mergeCell ref="AA199:AE199"/>
    <mergeCell ref="K200:O200"/>
    <mergeCell ref="P200:T200"/>
    <mergeCell ref="V200:Z200"/>
    <mergeCell ref="AA200:AE200"/>
    <mergeCell ref="C202:D203"/>
    <mergeCell ref="E202:H202"/>
    <mergeCell ref="I202:L202"/>
    <mergeCell ref="M202:P202"/>
    <mergeCell ref="Q202:T202"/>
    <mergeCell ref="U202:X202"/>
    <mergeCell ref="Y202:AB202"/>
    <mergeCell ref="E203:H203"/>
    <mergeCell ref="I203:L203"/>
    <mergeCell ref="M203:P203"/>
    <mergeCell ref="Q203:T203"/>
    <mergeCell ref="U203:X203"/>
    <mergeCell ref="Y203:AB203"/>
    <mergeCell ref="E204:H206"/>
    <mergeCell ref="Y204:AB205"/>
    <mergeCell ref="L204:L206"/>
    <mergeCell ref="P204:P206"/>
    <mergeCell ref="T204:T206"/>
    <mergeCell ref="X204:X206"/>
    <mergeCell ref="H207:H209"/>
    <mergeCell ref="I207:L209"/>
    <mergeCell ref="Y207:AB208"/>
    <mergeCell ref="P207:P209"/>
    <mergeCell ref="T207:T209"/>
    <mergeCell ref="X207:X209"/>
    <mergeCell ref="H210:H212"/>
    <mergeCell ref="L210:L212"/>
    <mergeCell ref="M210:P212"/>
    <mergeCell ref="Y210:AB211"/>
    <mergeCell ref="T210:T212"/>
    <mergeCell ref="X210:X212"/>
    <mergeCell ref="H213:H215"/>
    <mergeCell ref="L213:L215"/>
    <mergeCell ref="P213:P215"/>
    <mergeCell ref="Q213:T215"/>
    <mergeCell ref="Y213:AB214"/>
    <mergeCell ref="X213:X215"/>
    <mergeCell ref="H216:H218"/>
    <mergeCell ref="L216:L218"/>
    <mergeCell ref="P216:P218"/>
    <mergeCell ref="T216:T218"/>
    <mergeCell ref="U216:X218"/>
    <mergeCell ref="Y216:AB217"/>
    <mergeCell ref="C223:H225"/>
    <mergeCell ref="K223:T224"/>
    <mergeCell ref="V223:AE224"/>
    <mergeCell ref="K225:O225"/>
    <mergeCell ref="P225:T225"/>
    <mergeCell ref="V225:Z225"/>
    <mergeCell ref="AA225:AE225"/>
    <mergeCell ref="V226:Z226"/>
    <mergeCell ref="AA226:AE226"/>
    <mergeCell ref="C228:D229"/>
    <mergeCell ref="E228:H228"/>
    <mergeCell ref="I228:L228"/>
    <mergeCell ref="M228:P228"/>
    <mergeCell ref="Q228:T228"/>
    <mergeCell ref="U228:X228"/>
    <mergeCell ref="E229:H229"/>
    <mergeCell ref="I229:L229"/>
    <mergeCell ref="U229:X229"/>
    <mergeCell ref="E230:H232"/>
    <mergeCell ref="U230:X231"/>
    <mergeCell ref="H233:H235"/>
    <mergeCell ref="I233:L235"/>
    <mergeCell ref="U233:X234"/>
    <mergeCell ref="H236:H238"/>
    <mergeCell ref="L236:L238"/>
    <mergeCell ref="M236:P238"/>
    <mergeCell ref="U236:X237"/>
    <mergeCell ref="H239:H241"/>
    <mergeCell ref="L239:L241"/>
    <mergeCell ref="Q239:T241"/>
    <mergeCell ref="U239:X240"/>
    <mergeCell ref="K243:T244"/>
    <mergeCell ref="C244:H246"/>
    <mergeCell ref="K245:O245"/>
    <mergeCell ref="P245:T245"/>
    <mergeCell ref="U245:AN246"/>
    <mergeCell ref="K246:O246"/>
    <mergeCell ref="P246:T246"/>
    <mergeCell ref="C249:H251"/>
    <mergeCell ref="K249:T250"/>
    <mergeCell ref="V249:AE250"/>
    <mergeCell ref="K251:O251"/>
    <mergeCell ref="P251:T251"/>
    <mergeCell ref="V251:Z251"/>
    <mergeCell ref="AA251:AE251"/>
    <mergeCell ref="V252:Z252"/>
    <mergeCell ref="AA252:AE252"/>
    <mergeCell ref="C254:D255"/>
    <mergeCell ref="E254:H254"/>
    <mergeCell ref="I254:L254"/>
    <mergeCell ref="M254:P254"/>
    <mergeCell ref="Q254:T254"/>
    <mergeCell ref="E255:H255"/>
    <mergeCell ref="V254:W254"/>
    <mergeCell ref="X254:Z254"/>
    <mergeCell ref="H262:H264"/>
    <mergeCell ref="L262:L264"/>
    <mergeCell ref="M262:P264"/>
    <mergeCell ref="Q262:T263"/>
    <mergeCell ref="P259:P261"/>
    <mergeCell ref="I255:L255"/>
    <mergeCell ref="M255:P255"/>
    <mergeCell ref="Q255:T255"/>
    <mergeCell ref="E256:H258"/>
    <mergeCell ref="Q256:T257"/>
    <mergeCell ref="L81:L83"/>
    <mergeCell ref="P81:P83"/>
    <mergeCell ref="T81:T83"/>
    <mergeCell ref="H259:H261"/>
    <mergeCell ref="I259:L261"/>
    <mergeCell ref="Q259:T260"/>
    <mergeCell ref="L256:L258"/>
    <mergeCell ref="P256:P258"/>
    <mergeCell ref="K252:O252"/>
    <mergeCell ref="P252:T252"/>
    <mergeCell ref="P90:P92"/>
    <mergeCell ref="AD61:AE61"/>
    <mergeCell ref="AF61:AH61"/>
    <mergeCell ref="T69:T71"/>
    <mergeCell ref="X69:X71"/>
    <mergeCell ref="X72:X74"/>
    <mergeCell ref="Z79:AA79"/>
    <mergeCell ref="AB79:AD79"/>
    <mergeCell ref="AE79:AG79"/>
    <mergeCell ref="U80:X80"/>
    <mergeCell ref="AI61:AK61"/>
    <mergeCell ref="L63:L65"/>
    <mergeCell ref="P63:P65"/>
    <mergeCell ref="T63:T65"/>
    <mergeCell ref="X63:X65"/>
    <mergeCell ref="P66:P68"/>
    <mergeCell ref="T66:T68"/>
    <mergeCell ref="X66:X68"/>
    <mergeCell ref="M62:P62"/>
    <mergeCell ref="Q62:T62"/>
    <mergeCell ref="AH102:AI102"/>
    <mergeCell ref="AJ102:AL102"/>
    <mergeCell ref="AM102:AO102"/>
    <mergeCell ref="L104:L106"/>
    <mergeCell ref="P104:P106"/>
    <mergeCell ref="T104:T106"/>
    <mergeCell ref="X104:X106"/>
    <mergeCell ref="AB104:AB106"/>
    <mergeCell ref="U102:X102"/>
    <mergeCell ref="Y102:AB102"/>
    <mergeCell ref="X107:X109"/>
    <mergeCell ref="AB107:AB109"/>
    <mergeCell ref="T110:T112"/>
    <mergeCell ref="X110:X112"/>
    <mergeCell ref="AB110:AB112"/>
    <mergeCell ref="X113:X115"/>
    <mergeCell ref="AB113:AB115"/>
    <mergeCell ref="AD143:AE143"/>
    <mergeCell ref="AF143:AH143"/>
    <mergeCell ref="AI143:AK143"/>
    <mergeCell ref="L145:L147"/>
    <mergeCell ref="P145:P147"/>
    <mergeCell ref="T145:T147"/>
    <mergeCell ref="X145:X147"/>
    <mergeCell ref="AE161:AG161"/>
    <mergeCell ref="L163:L165"/>
    <mergeCell ref="P163:P165"/>
    <mergeCell ref="T163:T165"/>
    <mergeCell ref="U162:X162"/>
    <mergeCell ref="M162:P162"/>
    <mergeCell ref="Q162:T162"/>
    <mergeCell ref="Z161:AA161"/>
    <mergeCell ref="AB161:AD161"/>
    <mergeCell ref="AB228:AD228"/>
    <mergeCell ref="AE228:AG228"/>
    <mergeCell ref="L230:L232"/>
    <mergeCell ref="P230:P232"/>
    <mergeCell ref="T230:T232"/>
    <mergeCell ref="P172:P174"/>
    <mergeCell ref="Z176:AA176"/>
    <mergeCell ref="AB176:AD176"/>
    <mergeCell ref="AE176:AG176"/>
    <mergeCell ref="L178:L180"/>
    <mergeCell ref="K226:O226"/>
    <mergeCell ref="P226:T226"/>
    <mergeCell ref="P233:P235"/>
    <mergeCell ref="T233:T235"/>
    <mergeCell ref="T236:T238"/>
    <mergeCell ref="P239:P241"/>
    <mergeCell ref="M229:P229"/>
    <mergeCell ref="Q229:T229"/>
    <mergeCell ref="Z228:AA228"/>
    <mergeCell ref="C4:E4"/>
    <mergeCell ref="F4:O4"/>
    <mergeCell ref="P4:Y4"/>
    <mergeCell ref="Z4:AI4"/>
    <mergeCell ref="AJ4:AS4"/>
    <mergeCell ref="D5:E5"/>
    <mergeCell ref="F5:J5"/>
    <mergeCell ref="K5:O5"/>
    <mergeCell ref="P5:T5"/>
    <mergeCell ref="Z5:AD5"/>
    <mergeCell ref="AE5:AI5"/>
    <mergeCell ref="AJ5:AN5"/>
    <mergeCell ref="AO5:AS5"/>
    <mergeCell ref="D6:E6"/>
    <mergeCell ref="F6:J6"/>
    <mergeCell ref="K6:O6"/>
    <mergeCell ref="P6:T6"/>
    <mergeCell ref="Z6:AD6"/>
    <mergeCell ref="AE6:AI6"/>
    <mergeCell ref="AJ6:AN6"/>
    <mergeCell ref="AO6:AS6"/>
    <mergeCell ref="C15:E15"/>
    <mergeCell ref="F15:O15"/>
    <mergeCell ref="P15:Y15"/>
    <mergeCell ref="Z15:AI15"/>
    <mergeCell ref="AJ15:AS15"/>
    <mergeCell ref="AE17:AI17"/>
    <mergeCell ref="D16:E16"/>
    <mergeCell ref="F16:J16"/>
    <mergeCell ref="K16:O16"/>
    <mergeCell ref="P16:T16"/>
    <mergeCell ref="U16:Y16"/>
    <mergeCell ref="Z16:AD16"/>
    <mergeCell ref="AO17:AS17"/>
    <mergeCell ref="C25:E25"/>
    <mergeCell ref="F25:O25"/>
    <mergeCell ref="P25:Y25"/>
    <mergeCell ref="Z25:AI25"/>
    <mergeCell ref="AE16:AI16"/>
    <mergeCell ref="AJ16:AN16"/>
    <mergeCell ref="AO16:AS16"/>
    <mergeCell ref="D17:E17"/>
    <mergeCell ref="F17:J17"/>
    <mergeCell ref="U27:Y27"/>
    <mergeCell ref="D26:E26"/>
    <mergeCell ref="F26:J26"/>
    <mergeCell ref="K26:O26"/>
    <mergeCell ref="P26:T26"/>
    <mergeCell ref="AJ17:AN17"/>
    <mergeCell ref="K17:O17"/>
    <mergeCell ref="P17:T17"/>
    <mergeCell ref="U17:Y17"/>
    <mergeCell ref="Z17:AD17"/>
    <mergeCell ref="K37:O37"/>
    <mergeCell ref="P37:T37"/>
    <mergeCell ref="C36:E36"/>
    <mergeCell ref="F36:O36"/>
    <mergeCell ref="P36:Y36"/>
    <mergeCell ref="U26:Y26"/>
    <mergeCell ref="D27:E27"/>
    <mergeCell ref="F27:J27"/>
    <mergeCell ref="K27:O27"/>
    <mergeCell ref="P27:T27"/>
    <mergeCell ref="U5:Y5"/>
    <mergeCell ref="U6:Y6"/>
    <mergeCell ref="U37:Y37"/>
    <mergeCell ref="U38:Y38"/>
    <mergeCell ref="D38:E38"/>
    <mergeCell ref="F38:J38"/>
    <mergeCell ref="K38:O38"/>
    <mergeCell ref="P38:T38"/>
    <mergeCell ref="D37:E37"/>
    <mergeCell ref="F37:J37"/>
  </mergeCells>
  <printOptions horizontalCentered="1" verticalCentered="1"/>
  <pageMargins left="0" right="0" top="0" bottom="0" header="0.5118110236220472" footer="0.5118110236220472"/>
  <pageSetup fitToHeight="3" horizontalDpi="600" verticalDpi="600" orientation="portrait" paperSize="9" scale="78" r:id="rId2"/>
  <rowBreaks count="1" manualBreakCount="1">
    <brk id="9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view="pageBreakPreview" zoomScale="75" zoomScaleNormal="75" zoomScaleSheetLayoutView="75" zoomScalePageLayoutView="0" workbookViewId="0" topLeftCell="A4">
      <selection activeCell="C7" sqref="C7"/>
    </sheetView>
  </sheetViews>
  <sheetFormatPr defaultColWidth="9.00390625" defaultRowHeight="13.5"/>
  <cols>
    <col min="1" max="1" width="9.50390625" style="352" customWidth="1"/>
    <col min="2" max="2" width="2.75390625" style="352" customWidth="1"/>
    <col min="3" max="3" width="4.75390625" style="352" customWidth="1"/>
    <col min="4" max="4" width="3.625" style="352" customWidth="1"/>
    <col min="5" max="5" width="5.25390625" style="352" customWidth="1"/>
    <col min="6" max="6" width="4.375" style="352" customWidth="1"/>
    <col min="7" max="7" width="2.625" style="352" customWidth="1"/>
    <col min="8" max="8" width="7.625" style="352" customWidth="1"/>
    <col min="9" max="9" width="2.625" style="352" customWidth="1"/>
    <col min="10" max="10" width="7.625" style="352" customWidth="1"/>
    <col min="11" max="11" width="2.625" style="352" customWidth="1"/>
    <col min="12" max="12" width="7.625" style="352" customWidth="1"/>
    <col min="13" max="13" width="2.625" style="352" customWidth="1"/>
    <col min="14" max="14" width="19.50390625" style="352" customWidth="1"/>
    <col min="15" max="16" width="5.875" style="352" customWidth="1"/>
    <col min="17" max="16384" width="9.00390625" style="352" customWidth="1"/>
  </cols>
  <sheetData>
    <row r="1" spans="1:15" ht="8.25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8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ht="8.2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8.2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45.75">
      <c r="A5" s="358"/>
      <c r="B5" s="358"/>
      <c r="C5" s="358"/>
      <c r="D5" s="358"/>
      <c r="E5" s="358"/>
      <c r="F5" s="358"/>
      <c r="G5" s="358"/>
      <c r="H5" s="371" t="s">
        <v>234</v>
      </c>
      <c r="I5" s="358"/>
      <c r="J5" s="358"/>
      <c r="K5" s="358"/>
      <c r="L5" s="358"/>
      <c r="M5" s="358"/>
      <c r="N5" s="358"/>
      <c r="O5" s="358"/>
    </row>
    <row r="6" spans="1:15" ht="13.5">
      <c r="A6" s="358"/>
      <c r="B6" s="358"/>
      <c r="C6" s="370"/>
      <c r="D6" s="358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58"/>
    </row>
    <row r="7" spans="1:15" ht="45.75">
      <c r="A7" s="369"/>
      <c r="B7" s="358"/>
      <c r="C7" s="358"/>
      <c r="D7" s="370"/>
      <c r="E7" s="370"/>
      <c r="F7" s="370"/>
      <c r="G7" s="369" t="s">
        <v>233</v>
      </c>
      <c r="I7" s="370"/>
      <c r="J7" s="370"/>
      <c r="K7" s="370"/>
      <c r="L7" s="370"/>
      <c r="M7" s="370"/>
      <c r="N7" s="370"/>
      <c r="O7" s="358"/>
    </row>
    <row r="8" spans="1:15" ht="13.5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ht="45.75">
      <c r="A9" s="358"/>
      <c r="B9" s="358"/>
      <c r="C9" s="369" t="s">
        <v>232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</row>
    <row r="10" spans="1:15" ht="13.5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5" ht="13.5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</row>
    <row r="12" spans="1:15" ht="13.5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5" ht="13.5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</row>
    <row r="14" spans="1:15" ht="13.5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</row>
    <row r="15" spans="1:15" ht="13.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</row>
    <row r="16" spans="1:15" ht="13.5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</row>
    <row r="17" spans="1:15" ht="13.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15" ht="13.5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</row>
    <row r="19" spans="1:15" ht="12.75" customHeight="1">
      <c r="A19" s="358"/>
      <c r="B19" s="358"/>
      <c r="C19" s="358"/>
      <c r="D19" s="358"/>
      <c r="E19" s="368"/>
      <c r="F19" s="358"/>
      <c r="G19" s="358"/>
      <c r="H19" s="358"/>
      <c r="I19" s="358"/>
      <c r="J19" s="358"/>
      <c r="K19" s="358"/>
      <c r="L19" s="358"/>
      <c r="M19" s="358"/>
      <c r="N19" s="358"/>
      <c r="O19" s="358"/>
    </row>
    <row r="20" spans="1:15" ht="14.2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15" ht="14.2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</row>
    <row r="22" spans="1:15" ht="14.2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</row>
    <row r="23" spans="1:15" ht="14.2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</row>
    <row r="24" spans="1:15" ht="14.25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</row>
    <row r="25" spans="1:15" ht="14.25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15" ht="14.25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</row>
    <row r="27" spans="1:15" ht="14.2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</row>
    <row r="28" spans="1:15" ht="14.2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</row>
    <row r="29" spans="1:15" ht="14.25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</row>
    <row r="30" spans="1:15" ht="14.2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</row>
    <row r="31" spans="1:15" ht="14.2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</row>
    <row r="32" spans="1:15" ht="14.2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</row>
    <row r="33" spans="1:15" ht="14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</row>
    <row r="34" spans="1:15" ht="14.2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15" ht="14.2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</row>
    <row r="36" spans="1:15" ht="14.25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</row>
    <row r="37" spans="1:15" ht="14.2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</row>
    <row r="38" spans="1:15" ht="14.25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</row>
    <row r="39" spans="1:15" ht="14.25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15" ht="14.25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</row>
    <row r="41" spans="1:15" ht="18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67"/>
      <c r="O41" s="358"/>
    </row>
    <row r="42" spans="1:15" ht="17.25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67"/>
      <c r="O42" s="358"/>
    </row>
    <row r="43" spans="1:15" ht="17.25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67"/>
      <c r="O43" s="358"/>
    </row>
    <row r="44" spans="1:14" ht="22.5" customHeight="1">
      <c r="A44" s="358"/>
      <c r="B44" s="358"/>
      <c r="C44" s="363"/>
      <c r="D44" s="358"/>
      <c r="E44" s="366" t="s">
        <v>231</v>
      </c>
      <c r="F44" s="358"/>
      <c r="G44" s="358"/>
      <c r="H44" s="358"/>
      <c r="I44" s="358"/>
      <c r="J44" s="358"/>
      <c r="K44" s="358"/>
      <c r="L44" s="358"/>
      <c r="M44" s="358"/>
      <c r="N44" s="358"/>
    </row>
    <row r="45" spans="1:14" ht="9.75" customHeight="1">
      <c r="A45" s="358"/>
      <c r="B45" s="358"/>
      <c r="C45" s="363"/>
      <c r="D45" s="358"/>
      <c r="E45" s="360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4" ht="22.5" customHeight="1">
      <c r="A46" s="358"/>
      <c r="B46" s="358"/>
      <c r="C46" s="363"/>
      <c r="D46" s="358"/>
      <c r="E46" s="366" t="s">
        <v>230</v>
      </c>
      <c r="F46" s="358"/>
      <c r="G46" s="358"/>
      <c r="H46" s="358"/>
      <c r="I46" s="358"/>
      <c r="J46" s="358"/>
      <c r="K46" s="358"/>
      <c r="L46" s="358"/>
      <c r="M46" s="358"/>
      <c r="N46" s="358"/>
    </row>
    <row r="47" spans="1:14" ht="9.75" customHeight="1">
      <c r="A47" s="358"/>
      <c r="B47" s="358"/>
      <c r="C47" s="363"/>
      <c r="D47" s="358"/>
      <c r="E47" s="360"/>
      <c r="F47" s="358"/>
      <c r="G47" s="358"/>
      <c r="H47" s="358"/>
      <c r="I47" s="358"/>
      <c r="J47" s="358"/>
      <c r="K47" s="358"/>
      <c r="L47" s="358"/>
      <c r="M47" s="358"/>
      <c r="N47" s="358"/>
    </row>
    <row r="48" spans="1:14" ht="22.5" customHeight="1">
      <c r="A48" s="358"/>
      <c r="B48" s="358"/>
      <c r="C48" s="358"/>
      <c r="D48" s="358"/>
      <c r="E48" s="360" t="s">
        <v>229</v>
      </c>
      <c r="F48" s="359"/>
      <c r="G48" s="359"/>
      <c r="H48" s="359"/>
      <c r="I48" s="359"/>
      <c r="J48" s="359"/>
      <c r="K48" s="358"/>
      <c r="L48" s="358"/>
      <c r="M48" s="358"/>
      <c r="N48" s="358"/>
    </row>
    <row r="49" spans="1:15" s="362" customFormat="1" ht="25.5" customHeight="1">
      <c r="A49" s="361"/>
      <c r="B49" s="365"/>
      <c r="C49" s="361"/>
      <c r="D49" s="361"/>
      <c r="E49" s="361"/>
      <c r="F49" s="360"/>
      <c r="G49" s="364"/>
      <c r="H49" s="364"/>
      <c r="I49" s="364"/>
      <c r="J49" s="364"/>
      <c r="K49" s="363"/>
      <c r="L49" s="361"/>
      <c r="M49" s="361"/>
      <c r="N49" s="361"/>
      <c r="O49" s="361"/>
    </row>
    <row r="50" spans="1:15" s="362" customFormat="1" ht="9.75" customHeight="1">
      <c r="A50" s="361"/>
      <c r="B50" s="365"/>
      <c r="C50" s="361"/>
      <c r="D50" s="361"/>
      <c r="E50" s="361"/>
      <c r="F50" s="360"/>
      <c r="G50" s="364"/>
      <c r="H50" s="364"/>
      <c r="I50" s="364"/>
      <c r="J50" s="364"/>
      <c r="K50" s="363"/>
      <c r="L50" s="361"/>
      <c r="M50" s="361"/>
      <c r="N50" s="361"/>
      <c r="O50" s="361"/>
    </row>
    <row r="51" spans="1:15" ht="25.5">
      <c r="A51" s="358"/>
      <c r="B51" s="361"/>
      <c r="C51" s="358"/>
      <c r="D51" s="358"/>
      <c r="E51" s="358"/>
      <c r="F51" s="360"/>
      <c r="G51" s="359"/>
      <c r="H51" s="359"/>
      <c r="I51" s="359"/>
      <c r="J51" s="359"/>
      <c r="K51" s="359"/>
      <c r="L51" s="358"/>
      <c r="M51" s="358"/>
      <c r="N51" s="358"/>
      <c r="O51" s="358"/>
    </row>
    <row r="52" spans="6:11" ht="9.75" customHeight="1">
      <c r="F52" s="357"/>
      <c r="G52" s="356"/>
      <c r="H52" s="356"/>
      <c r="I52" s="356"/>
      <c r="J52" s="356"/>
      <c r="K52" s="353"/>
    </row>
    <row r="53" spans="6:11" ht="18.75">
      <c r="F53" s="355"/>
      <c r="G53" s="353"/>
      <c r="H53" s="353"/>
      <c r="I53" s="353"/>
      <c r="J53" s="353"/>
      <c r="K53" s="353"/>
    </row>
    <row r="54" spans="4:11" ht="24">
      <c r="D54" s="353"/>
      <c r="E54" s="353"/>
      <c r="F54" s="354"/>
      <c r="G54" s="353"/>
      <c r="H54" s="353"/>
      <c r="I54" s="353"/>
      <c r="J54" s="353"/>
      <c r="K54" s="353"/>
    </row>
  </sheetData>
  <sheetProtection/>
  <printOptions/>
  <pageMargins left="0.3937007874015748" right="0" top="0.7874015748031497" bottom="0.5905511811023623" header="0.5118110236220472" footer="0.5118110236220472"/>
  <pageSetup fitToHeight="1" fitToWidth="1" horizontalDpi="720" verticalDpi="7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y-imai</cp:lastModifiedBy>
  <cp:lastPrinted>2016-06-20T14:08:31Z</cp:lastPrinted>
  <dcterms:created xsi:type="dcterms:W3CDTF">2006-07-14T10:10:38Z</dcterms:created>
  <dcterms:modified xsi:type="dcterms:W3CDTF">2016-06-20T14:12:42Z</dcterms:modified>
  <cp:category/>
  <cp:version/>
  <cp:contentType/>
  <cp:contentStatus/>
</cp:coreProperties>
</file>